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Юля\Desktop\2-е полугодие 2023-2024\"/>
    </mc:Choice>
  </mc:AlternateContent>
  <xr:revisionPtr revIDLastSave="0" documentId="13_ncr:1_{FB53EC40-C90A-4B11-8FA4-E7D9B59C822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ОБЩЕЕ" sheetId="3" r:id="rId1"/>
    <sheet name="модуль 14.1" sheetId="1" r:id="rId2"/>
    <sheet name="мо 14.1" sheetId="4" r:id="rId3"/>
    <sheet name="МО+допл 14.1" sheetId="2" r:id="rId4"/>
    <sheet name="овз 14.1" sheetId="5" r:id="rId5"/>
    <sheet name="соп 14.1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6" l="1"/>
  <c r="E93" i="6"/>
  <c r="D93" i="6"/>
  <c r="C93" i="6"/>
  <c r="B93" i="6"/>
  <c r="F85" i="6"/>
  <c r="E85" i="6"/>
  <c r="D85" i="6"/>
  <c r="C85" i="6"/>
  <c r="B85" i="6"/>
  <c r="F77" i="6"/>
  <c r="E77" i="6"/>
  <c r="D77" i="6"/>
  <c r="C77" i="6"/>
  <c r="B77" i="6"/>
  <c r="F69" i="6"/>
  <c r="E69" i="6"/>
  <c r="D69" i="6"/>
  <c r="C69" i="6"/>
  <c r="B69" i="6"/>
  <c r="F61" i="6"/>
  <c r="E61" i="6"/>
  <c r="D61" i="6"/>
  <c r="C61" i="6"/>
  <c r="B61" i="6"/>
  <c r="F54" i="6"/>
  <c r="E54" i="6"/>
  <c r="D54" i="6"/>
  <c r="C54" i="6"/>
  <c r="B54" i="6"/>
  <c r="F45" i="6"/>
  <c r="E45" i="6"/>
  <c r="D45" i="6"/>
  <c r="C45" i="6"/>
  <c r="B45" i="6"/>
  <c r="F38" i="6"/>
  <c r="E38" i="6"/>
  <c r="D38" i="6"/>
  <c r="C38" i="6"/>
  <c r="B38" i="6"/>
  <c r="F31" i="6"/>
  <c r="E31" i="6"/>
  <c r="D31" i="6"/>
  <c r="C31" i="6"/>
  <c r="B31" i="6"/>
  <c r="F23" i="6"/>
  <c r="E23" i="6"/>
  <c r="D23" i="6"/>
  <c r="C23" i="6"/>
  <c r="B23" i="6"/>
  <c r="F15" i="6"/>
  <c r="E15" i="6"/>
  <c r="D15" i="6"/>
  <c r="C15" i="6"/>
  <c r="B15" i="6"/>
  <c r="F8" i="6"/>
  <c r="E8" i="6"/>
  <c r="D8" i="6"/>
  <c r="C8" i="6"/>
  <c r="B8" i="6"/>
  <c r="C164" i="5"/>
  <c r="F163" i="5"/>
  <c r="E163" i="5"/>
  <c r="D163" i="5"/>
  <c r="C163" i="5"/>
  <c r="B163" i="5"/>
  <c r="F159" i="5"/>
  <c r="F164" i="5" s="1"/>
  <c r="E159" i="5"/>
  <c r="E164" i="5" s="1"/>
  <c r="D159" i="5"/>
  <c r="D164" i="5" s="1"/>
  <c r="C159" i="5"/>
  <c r="B159" i="5"/>
  <c r="B164" i="5" s="1"/>
  <c r="F150" i="5"/>
  <c r="B150" i="5"/>
  <c r="F149" i="5"/>
  <c r="E149" i="5"/>
  <c r="D149" i="5"/>
  <c r="C149" i="5"/>
  <c r="B149" i="5"/>
  <c r="F145" i="5"/>
  <c r="E145" i="5"/>
  <c r="E150" i="5" s="1"/>
  <c r="D145" i="5"/>
  <c r="D150" i="5" s="1"/>
  <c r="C145" i="5"/>
  <c r="C150" i="5" s="1"/>
  <c r="B145" i="5"/>
  <c r="E137" i="5"/>
  <c r="F136" i="5"/>
  <c r="E136" i="5"/>
  <c r="D136" i="5"/>
  <c r="C136" i="5"/>
  <c r="B136" i="5"/>
  <c r="F132" i="5"/>
  <c r="F137" i="5" s="1"/>
  <c r="E132" i="5"/>
  <c r="D132" i="5"/>
  <c r="D137" i="5" s="1"/>
  <c r="C132" i="5"/>
  <c r="C137" i="5" s="1"/>
  <c r="B132" i="5"/>
  <c r="B137" i="5" s="1"/>
  <c r="D123" i="5"/>
  <c r="F122" i="5"/>
  <c r="E122" i="5"/>
  <c r="D122" i="5"/>
  <c r="C122" i="5"/>
  <c r="B122" i="5"/>
  <c r="F118" i="5"/>
  <c r="F123" i="5" s="1"/>
  <c r="E118" i="5"/>
  <c r="E123" i="5" s="1"/>
  <c r="D118" i="5"/>
  <c r="C118" i="5"/>
  <c r="C123" i="5" s="1"/>
  <c r="B118" i="5"/>
  <c r="B123" i="5" s="1"/>
  <c r="C109" i="5"/>
  <c r="F108" i="5"/>
  <c r="E108" i="5"/>
  <c r="D108" i="5"/>
  <c r="C108" i="5"/>
  <c r="B108" i="5"/>
  <c r="F104" i="5"/>
  <c r="F109" i="5" s="1"/>
  <c r="E104" i="5"/>
  <c r="E109" i="5" s="1"/>
  <c r="D104" i="5"/>
  <c r="D109" i="5" s="1"/>
  <c r="C104" i="5"/>
  <c r="B104" i="5"/>
  <c r="B109" i="5" s="1"/>
  <c r="F96" i="5"/>
  <c r="B96" i="5"/>
  <c r="F95" i="5"/>
  <c r="E95" i="5"/>
  <c r="D95" i="5"/>
  <c r="C95" i="5"/>
  <c r="B95" i="5"/>
  <c r="F91" i="5"/>
  <c r="E91" i="5"/>
  <c r="E96" i="5" s="1"/>
  <c r="D91" i="5"/>
  <c r="D96" i="5" s="1"/>
  <c r="C91" i="5"/>
  <c r="C96" i="5" s="1"/>
  <c r="B91" i="5"/>
  <c r="E81" i="5"/>
  <c r="F80" i="5"/>
  <c r="E80" i="5"/>
  <c r="D80" i="5"/>
  <c r="C80" i="5"/>
  <c r="B80" i="5"/>
  <c r="F76" i="5"/>
  <c r="F81" i="5" s="1"/>
  <c r="E76" i="5"/>
  <c r="D76" i="5"/>
  <c r="D81" i="5" s="1"/>
  <c r="C76" i="5"/>
  <c r="C81" i="5" s="1"/>
  <c r="B76" i="5"/>
  <c r="B81" i="5" s="1"/>
  <c r="D68" i="5"/>
  <c r="F67" i="5"/>
  <c r="E67" i="5"/>
  <c r="D67" i="5"/>
  <c r="C67" i="5"/>
  <c r="B67" i="5"/>
  <c r="F63" i="5"/>
  <c r="F68" i="5" s="1"/>
  <c r="E63" i="5"/>
  <c r="E68" i="5" s="1"/>
  <c r="D63" i="5"/>
  <c r="C63" i="5"/>
  <c r="C68" i="5" s="1"/>
  <c r="B63" i="5"/>
  <c r="B68" i="5" s="1"/>
  <c r="C55" i="5"/>
  <c r="F54" i="5"/>
  <c r="E54" i="5"/>
  <c r="D54" i="5"/>
  <c r="C54" i="5"/>
  <c r="B54" i="5"/>
  <c r="F50" i="5"/>
  <c r="F55" i="5" s="1"/>
  <c r="E50" i="5"/>
  <c r="E55" i="5" s="1"/>
  <c r="D50" i="5"/>
  <c r="D55" i="5" s="1"/>
  <c r="C50" i="5"/>
  <c r="B50" i="5"/>
  <c r="B55" i="5" s="1"/>
  <c r="F41" i="5"/>
  <c r="B41" i="5"/>
  <c r="F40" i="5"/>
  <c r="E40" i="5"/>
  <c r="D40" i="5"/>
  <c r="C40" i="5"/>
  <c r="B40" i="5"/>
  <c r="F36" i="5"/>
  <c r="E36" i="5"/>
  <c r="E41" i="5" s="1"/>
  <c r="D36" i="5"/>
  <c r="D41" i="5" s="1"/>
  <c r="C36" i="5"/>
  <c r="C41" i="5" s="1"/>
  <c r="B36" i="5"/>
  <c r="E27" i="5"/>
  <c r="F26" i="5"/>
  <c r="E26" i="5"/>
  <c r="D26" i="5"/>
  <c r="C26" i="5"/>
  <c r="B26" i="5"/>
  <c r="F22" i="5"/>
  <c r="F27" i="5" s="1"/>
  <c r="E22" i="5"/>
  <c r="D22" i="5"/>
  <c r="D27" i="5" s="1"/>
  <c r="C22" i="5"/>
  <c r="C27" i="5" s="1"/>
  <c r="B22" i="5"/>
  <c r="B27" i="5" s="1"/>
  <c r="D14" i="5"/>
  <c r="F13" i="5"/>
  <c r="E13" i="5"/>
  <c r="D13" i="5"/>
  <c r="C13" i="5"/>
  <c r="B13" i="5"/>
  <c r="F9" i="5"/>
  <c r="F14" i="5" s="1"/>
  <c r="E9" i="5"/>
  <c r="E14" i="5" s="1"/>
  <c r="D9" i="5"/>
  <c r="C9" i="5"/>
  <c r="C14" i="5" s="1"/>
  <c r="B9" i="5"/>
  <c r="B14" i="5" s="1"/>
  <c r="F109" i="4"/>
  <c r="E109" i="4"/>
  <c r="D109" i="4"/>
  <c r="C109" i="4"/>
  <c r="B109" i="4"/>
  <c r="F100" i="4"/>
  <c r="E100" i="4"/>
  <c r="D100" i="4"/>
  <c r="C100" i="4"/>
  <c r="B100" i="4"/>
  <c r="F91" i="4"/>
  <c r="E91" i="4"/>
  <c r="D91" i="4"/>
  <c r="C91" i="4"/>
  <c r="B91" i="4"/>
  <c r="F82" i="4"/>
  <c r="E82" i="4"/>
  <c r="D82" i="4"/>
  <c r="C82" i="4"/>
  <c r="B82" i="4"/>
  <c r="F73" i="4"/>
  <c r="E73" i="4"/>
  <c r="D73" i="4"/>
  <c r="C73" i="4"/>
  <c r="B73" i="4"/>
  <c r="D64" i="4"/>
  <c r="B64" i="4"/>
  <c r="F59" i="4"/>
  <c r="F64" i="4" s="1"/>
  <c r="E59" i="4"/>
  <c r="E64" i="4" s="1"/>
  <c r="D59" i="4"/>
  <c r="C59" i="4"/>
  <c r="C64" i="4" s="1"/>
  <c r="F54" i="4"/>
  <c r="E54" i="4"/>
  <c r="D54" i="4"/>
  <c r="C54" i="4"/>
  <c r="B54" i="4"/>
  <c r="F45" i="4"/>
  <c r="E45" i="4"/>
  <c r="D45" i="4"/>
  <c r="C45" i="4"/>
  <c r="B45" i="4"/>
  <c r="F36" i="4"/>
  <c r="E36" i="4"/>
  <c r="D36" i="4"/>
  <c r="C36" i="4"/>
  <c r="B36" i="4"/>
  <c r="F27" i="4"/>
  <c r="E27" i="4"/>
  <c r="D27" i="4"/>
  <c r="C27" i="4"/>
  <c r="B27" i="4"/>
  <c r="F18" i="4"/>
  <c r="E18" i="4"/>
  <c r="D18" i="4"/>
  <c r="C18" i="4"/>
  <c r="B18" i="4"/>
  <c r="F10" i="4"/>
  <c r="E10" i="4"/>
  <c r="D10" i="4"/>
  <c r="C10" i="4"/>
  <c r="B10" i="4"/>
  <c r="F290" i="3" l="1"/>
  <c r="E290" i="3"/>
  <c r="D290" i="3"/>
  <c r="C290" i="3"/>
  <c r="B290" i="3"/>
  <c r="F285" i="3"/>
  <c r="E285" i="3"/>
  <c r="D285" i="3"/>
  <c r="D291" i="3" s="1"/>
  <c r="C285" i="3"/>
  <c r="B285" i="3"/>
  <c r="F277" i="3"/>
  <c r="F291" i="3" s="1"/>
  <c r="E277" i="3"/>
  <c r="E291" i="3" s="1"/>
  <c r="D277" i="3"/>
  <c r="C277" i="3"/>
  <c r="B277" i="3"/>
  <c r="B291" i="3" s="1"/>
  <c r="F266" i="3"/>
  <c r="E266" i="3"/>
  <c r="D266" i="3"/>
  <c r="C266" i="3"/>
  <c r="B266" i="3"/>
  <c r="F261" i="3"/>
  <c r="E261" i="3"/>
  <c r="E267" i="3" s="1"/>
  <c r="D261" i="3"/>
  <c r="C261" i="3"/>
  <c r="B261" i="3"/>
  <c r="F251" i="3"/>
  <c r="E251" i="3"/>
  <c r="D251" i="3"/>
  <c r="D267" i="3" s="1"/>
  <c r="C251" i="3"/>
  <c r="B251" i="3"/>
  <c r="F241" i="3"/>
  <c r="E241" i="3"/>
  <c r="D241" i="3"/>
  <c r="C241" i="3"/>
  <c r="B241" i="3"/>
  <c r="F236" i="3"/>
  <c r="E236" i="3"/>
  <c r="D236" i="3"/>
  <c r="C236" i="3"/>
  <c r="B236" i="3"/>
  <c r="D228" i="3"/>
  <c r="D242" i="3" s="1"/>
  <c r="C228" i="3"/>
  <c r="C242" i="3" s="1"/>
  <c r="B228" i="3"/>
  <c r="F226" i="3"/>
  <c r="F228" i="3" s="1"/>
  <c r="F242" i="3" s="1"/>
  <c r="E226" i="3"/>
  <c r="E228" i="3" s="1"/>
  <c r="F218" i="3"/>
  <c r="E218" i="3"/>
  <c r="D218" i="3"/>
  <c r="C218" i="3"/>
  <c r="B218" i="3"/>
  <c r="F213" i="3"/>
  <c r="E213" i="3"/>
  <c r="D213" i="3"/>
  <c r="C213" i="3"/>
  <c r="B213" i="3"/>
  <c r="C204" i="3"/>
  <c r="C219" i="3" s="1"/>
  <c r="B204" i="3"/>
  <c r="B219" i="3" s="1"/>
  <c r="F202" i="3"/>
  <c r="F204" i="3" s="1"/>
  <c r="F219" i="3" s="1"/>
  <c r="E202" i="3"/>
  <c r="E204" i="3" s="1"/>
  <c r="D202" i="3"/>
  <c r="D204" i="3" s="1"/>
  <c r="D219" i="3" s="1"/>
  <c r="C202" i="3"/>
  <c r="F192" i="3"/>
  <c r="E192" i="3"/>
  <c r="D192" i="3"/>
  <c r="C192" i="3"/>
  <c r="B192" i="3"/>
  <c r="D187" i="3"/>
  <c r="C187" i="3"/>
  <c r="B187" i="3"/>
  <c r="F184" i="3"/>
  <c r="F187" i="3" s="1"/>
  <c r="E184" i="3"/>
  <c r="E187" i="3" s="1"/>
  <c r="B178" i="3"/>
  <c r="B193" i="3" s="1"/>
  <c r="F176" i="3"/>
  <c r="F178" i="3" s="1"/>
  <c r="F193" i="3" s="1"/>
  <c r="E176" i="3"/>
  <c r="E178" i="3" s="1"/>
  <c r="D176" i="3"/>
  <c r="D178" i="3" s="1"/>
  <c r="C176" i="3"/>
  <c r="C178" i="3" s="1"/>
  <c r="C193" i="3" s="1"/>
  <c r="F168" i="3"/>
  <c r="E168" i="3"/>
  <c r="D168" i="3"/>
  <c r="C168" i="3"/>
  <c r="B168" i="3"/>
  <c r="F163" i="3"/>
  <c r="E163" i="3"/>
  <c r="D163" i="3"/>
  <c r="C163" i="3"/>
  <c r="B163" i="3"/>
  <c r="B155" i="3"/>
  <c r="F153" i="3"/>
  <c r="F155" i="3" s="1"/>
  <c r="E153" i="3"/>
  <c r="E155" i="3" s="1"/>
  <c r="E169" i="3" s="1"/>
  <c r="D153" i="3"/>
  <c r="D155" i="3" s="1"/>
  <c r="D169" i="3" s="1"/>
  <c r="C153" i="3"/>
  <c r="C155" i="3" s="1"/>
  <c r="C169" i="3" s="1"/>
  <c r="B144" i="3"/>
  <c r="F141" i="3"/>
  <c r="F144" i="3" s="1"/>
  <c r="E141" i="3"/>
  <c r="E144" i="3" s="1"/>
  <c r="D141" i="3"/>
  <c r="D144" i="3" s="1"/>
  <c r="C141" i="3"/>
  <c r="C144" i="3" s="1"/>
  <c r="F139" i="3"/>
  <c r="E139" i="3"/>
  <c r="D139" i="3"/>
  <c r="C139" i="3"/>
  <c r="B139" i="3"/>
  <c r="F130" i="3"/>
  <c r="F145" i="3" s="1"/>
  <c r="E130" i="3"/>
  <c r="D130" i="3"/>
  <c r="C130" i="3"/>
  <c r="B130" i="3"/>
  <c r="F120" i="3"/>
  <c r="E120" i="3"/>
  <c r="D120" i="3"/>
  <c r="C120" i="3"/>
  <c r="B120" i="3"/>
  <c r="F115" i="3"/>
  <c r="E115" i="3"/>
  <c r="D115" i="3"/>
  <c r="C115" i="3"/>
  <c r="B115" i="3"/>
  <c r="D107" i="3"/>
  <c r="D121" i="3" s="1"/>
  <c r="C107" i="3"/>
  <c r="C121" i="3" s="1"/>
  <c r="B107" i="3"/>
  <c r="F105" i="3"/>
  <c r="F107" i="3" s="1"/>
  <c r="F121" i="3" s="1"/>
  <c r="E105" i="3"/>
  <c r="E107" i="3" s="1"/>
  <c r="F96" i="3"/>
  <c r="E96" i="3"/>
  <c r="D96" i="3"/>
  <c r="C96" i="3"/>
  <c r="B96" i="3"/>
  <c r="F91" i="3"/>
  <c r="E91" i="3"/>
  <c r="E97" i="3" s="1"/>
  <c r="D91" i="3"/>
  <c r="C91" i="3"/>
  <c r="B91" i="3"/>
  <c r="F82" i="3"/>
  <c r="F97" i="3" s="1"/>
  <c r="E82" i="3"/>
  <c r="D82" i="3"/>
  <c r="C82" i="3"/>
  <c r="C97" i="3" s="1"/>
  <c r="B82" i="3"/>
  <c r="B97" i="3" s="1"/>
  <c r="F73" i="3"/>
  <c r="E73" i="3"/>
  <c r="D73" i="3"/>
  <c r="C73" i="3"/>
  <c r="B73" i="3"/>
  <c r="F68" i="3"/>
  <c r="E68" i="3"/>
  <c r="D68" i="3"/>
  <c r="C68" i="3"/>
  <c r="B68" i="3"/>
  <c r="B60" i="3"/>
  <c r="B74" i="3" s="1"/>
  <c r="F58" i="3"/>
  <c r="E58" i="3"/>
  <c r="D58" i="3"/>
  <c r="C58" i="3"/>
  <c r="F57" i="3"/>
  <c r="F60" i="3" s="1"/>
  <c r="F74" i="3" s="1"/>
  <c r="E57" i="3"/>
  <c r="E60" i="3" s="1"/>
  <c r="E74" i="3" s="1"/>
  <c r="D57" i="3"/>
  <c r="D60" i="3" s="1"/>
  <c r="C57" i="3"/>
  <c r="C60" i="3" s="1"/>
  <c r="C74" i="3" s="1"/>
  <c r="F49" i="3"/>
  <c r="E49" i="3"/>
  <c r="D49" i="3"/>
  <c r="C49" i="3"/>
  <c r="B49" i="3"/>
  <c r="F44" i="3"/>
  <c r="E44" i="3"/>
  <c r="D44" i="3"/>
  <c r="C44" i="3"/>
  <c r="B44" i="3"/>
  <c r="D35" i="3"/>
  <c r="C35" i="3"/>
  <c r="C50" i="3" s="1"/>
  <c r="B35" i="3"/>
  <c r="B50" i="3" s="1"/>
  <c r="F33" i="3"/>
  <c r="F35" i="3" s="1"/>
  <c r="F50" i="3" s="1"/>
  <c r="E33" i="3"/>
  <c r="E35" i="3" s="1"/>
  <c r="E50" i="3" s="1"/>
  <c r="F25" i="3"/>
  <c r="E25" i="3"/>
  <c r="D25" i="3"/>
  <c r="C25" i="3"/>
  <c r="B25" i="3"/>
  <c r="F20" i="3"/>
  <c r="E20" i="3"/>
  <c r="D20" i="3"/>
  <c r="C20" i="3"/>
  <c r="B20" i="3"/>
  <c r="F10" i="3"/>
  <c r="E10" i="3"/>
  <c r="E26" i="3" s="1"/>
  <c r="D10" i="3"/>
  <c r="C10" i="3"/>
  <c r="B10" i="3"/>
  <c r="C153" i="2"/>
  <c r="F152" i="2"/>
  <c r="E152" i="2"/>
  <c r="D152" i="2"/>
  <c r="C152" i="2"/>
  <c r="B152" i="2"/>
  <c r="F149" i="2"/>
  <c r="F153" i="2" s="1"/>
  <c r="E149" i="2"/>
  <c r="E153" i="2" s="1"/>
  <c r="D149" i="2"/>
  <c r="D153" i="2" s="1"/>
  <c r="C149" i="2"/>
  <c r="B149" i="2"/>
  <c r="B153" i="2" s="1"/>
  <c r="F140" i="2"/>
  <c r="B140" i="2"/>
  <c r="F139" i="2"/>
  <c r="E139" i="2"/>
  <c r="D139" i="2"/>
  <c r="C139" i="2"/>
  <c r="B139" i="2"/>
  <c r="F136" i="2"/>
  <c r="E136" i="2"/>
  <c r="E140" i="2" s="1"/>
  <c r="D136" i="2"/>
  <c r="D140" i="2" s="1"/>
  <c r="C136" i="2"/>
  <c r="C140" i="2" s="1"/>
  <c r="B136" i="2"/>
  <c r="E127" i="2"/>
  <c r="F126" i="2"/>
  <c r="E126" i="2"/>
  <c r="D126" i="2"/>
  <c r="C126" i="2"/>
  <c r="B126" i="2"/>
  <c r="F123" i="2"/>
  <c r="F127" i="2" s="1"/>
  <c r="E123" i="2"/>
  <c r="D123" i="2"/>
  <c r="D127" i="2" s="1"/>
  <c r="C123" i="2"/>
  <c r="C127" i="2" s="1"/>
  <c r="B123" i="2"/>
  <c r="B127" i="2" s="1"/>
  <c r="D114" i="2"/>
  <c r="F113" i="2"/>
  <c r="E113" i="2"/>
  <c r="D113" i="2"/>
  <c r="C113" i="2"/>
  <c r="B113" i="2"/>
  <c r="F110" i="2"/>
  <c r="F114" i="2" s="1"/>
  <c r="E110" i="2"/>
  <c r="E114" i="2" s="1"/>
  <c r="D110" i="2"/>
  <c r="C110" i="2"/>
  <c r="C114" i="2" s="1"/>
  <c r="B110" i="2"/>
  <c r="B114" i="2" s="1"/>
  <c r="C101" i="2"/>
  <c r="F100" i="2"/>
  <c r="E100" i="2"/>
  <c r="D100" i="2"/>
  <c r="C100" i="2"/>
  <c r="B100" i="2"/>
  <c r="F97" i="2"/>
  <c r="F101" i="2" s="1"/>
  <c r="E97" i="2"/>
  <c r="E101" i="2" s="1"/>
  <c r="D97" i="2"/>
  <c r="D101" i="2" s="1"/>
  <c r="C97" i="2"/>
  <c r="B97" i="2"/>
  <c r="B101" i="2" s="1"/>
  <c r="B88" i="2"/>
  <c r="F87" i="2"/>
  <c r="E87" i="2"/>
  <c r="D87" i="2"/>
  <c r="C87" i="2"/>
  <c r="B87" i="2"/>
  <c r="D84" i="2"/>
  <c r="D88" i="2" s="1"/>
  <c r="B84" i="2"/>
  <c r="F79" i="2"/>
  <c r="F84" i="2" s="1"/>
  <c r="F88" i="2" s="1"/>
  <c r="E79" i="2"/>
  <c r="E84" i="2" s="1"/>
  <c r="E88" i="2" s="1"/>
  <c r="D79" i="2"/>
  <c r="C79" i="2"/>
  <c r="C84" i="2" s="1"/>
  <c r="C88" i="2" s="1"/>
  <c r="E74" i="2"/>
  <c r="F73" i="2"/>
  <c r="E73" i="2"/>
  <c r="D73" i="2"/>
  <c r="C73" i="2"/>
  <c r="B73" i="2"/>
  <c r="F70" i="2"/>
  <c r="F74" i="2" s="1"/>
  <c r="E70" i="2"/>
  <c r="D70" i="2"/>
  <c r="D74" i="2" s="1"/>
  <c r="C70" i="2"/>
  <c r="C74" i="2" s="1"/>
  <c r="B70" i="2"/>
  <c r="B74" i="2" s="1"/>
  <c r="D61" i="2"/>
  <c r="F60" i="2"/>
  <c r="E60" i="2"/>
  <c r="D60" i="2"/>
  <c r="C60" i="2"/>
  <c r="B60" i="2"/>
  <c r="F57" i="2"/>
  <c r="F61" i="2" s="1"/>
  <c r="E57" i="2"/>
  <c r="E61" i="2" s="1"/>
  <c r="D57" i="2"/>
  <c r="C57" i="2"/>
  <c r="C61" i="2" s="1"/>
  <c r="B57" i="2"/>
  <c r="B61" i="2" s="1"/>
  <c r="C48" i="2"/>
  <c r="F47" i="2"/>
  <c r="E47" i="2"/>
  <c r="D47" i="2"/>
  <c r="C47" i="2"/>
  <c r="B47" i="2"/>
  <c r="F44" i="2"/>
  <c r="F48" i="2" s="1"/>
  <c r="E44" i="2"/>
  <c r="E48" i="2" s="1"/>
  <c r="D44" i="2"/>
  <c r="D48" i="2" s="1"/>
  <c r="C44" i="2"/>
  <c r="B44" i="2"/>
  <c r="B48" i="2" s="1"/>
  <c r="F35" i="2"/>
  <c r="B35" i="2"/>
  <c r="F34" i="2"/>
  <c r="E34" i="2"/>
  <c r="D34" i="2"/>
  <c r="C34" i="2"/>
  <c r="B34" i="2"/>
  <c r="F31" i="2"/>
  <c r="E31" i="2"/>
  <c r="E35" i="2" s="1"/>
  <c r="D31" i="2"/>
  <c r="D35" i="2" s="1"/>
  <c r="C31" i="2"/>
  <c r="C35" i="2" s="1"/>
  <c r="B31" i="2"/>
  <c r="F22" i="2"/>
  <c r="E22" i="2"/>
  <c r="D22" i="2"/>
  <c r="C22" i="2"/>
  <c r="B22" i="2"/>
  <c r="F14" i="2"/>
  <c r="B14" i="2"/>
  <c r="F13" i="2"/>
  <c r="E13" i="2"/>
  <c r="D13" i="2"/>
  <c r="C13" i="2"/>
  <c r="B13" i="2"/>
  <c r="F10" i="2"/>
  <c r="E10" i="2"/>
  <c r="E14" i="2" s="1"/>
  <c r="D10" i="2"/>
  <c r="D14" i="2" s="1"/>
  <c r="C10" i="2"/>
  <c r="C14" i="2" s="1"/>
  <c r="B10" i="2"/>
  <c r="F113" i="1"/>
  <c r="C113" i="1"/>
  <c r="B113" i="1"/>
  <c r="E112" i="1"/>
  <c r="E113" i="1" s="1"/>
  <c r="D112" i="1"/>
  <c r="D113" i="1" s="1"/>
  <c r="C112" i="1"/>
  <c r="F104" i="1"/>
  <c r="E104" i="1"/>
  <c r="D104" i="1"/>
  <c r="C104" i="1"/>
  <c r="B104" i="1"/>
  <c r="F95" i="1"/>
  <c r="B95" i="1"/>
  <c r="E94" i="1"/>
  <c r="E95" i="1" s="1"/>
  <c r="D94" i="1"/>
  <c r="D95" i="1" s="1"/>
  <c r="C94" i="1"/>
  <c r="C95" i="1" s="1"/>
  <c r="F86" i="1"/>
  <c r="E86" i="1"/>
  <c r="D86" i="1"/>
  <c r="C86" i="1"/>
  <c r="B86" i="1"/>
  <c r="F76" i="1"/>
  <c r="E76" i="1"/>
  <c r="B76" i="1"/>
  <c r="E75" i="1"/>
  <c r="D75" i="1"/>
  <c r="D76" i="1" s="1"/>
  <c r="C75" i="1"/>
  <c r="C76" i="1" s="1"/>
  <c r="F67" i="1"/>
  <c r="E67" i="1"/>
  <c r="D67" i="1"/>
  <c r="C67" i="1"/>
  <c r="B67" i="1"/>
  <c r="F56" i="1"/>
  <c r="E56" i="1"/>
  <c r="D56" i="1"/>
  <c r="C56" i="1"/>
  <c r="B56" i="1"/>
  <c r="F48" i="1"/>
  <c r="C48" i="1"/>
  <c r="B48" i="1"/>
  <c r="E47" i="1"/>
  <c r="E48" i="1" s="1"/>
  <c r="D47" i="1"/>
  <c r="D48" i="1" s="1"/>
  <c r="C47" i="1"/>
  <c r="F39" i="1"/>
  <c r="E39" i="1"/>
  <c r="D39" i="1"/>
  <c r="C39" i="1"/>
  <c r="B39" i="1"/>
  <c r="F29" i="1"/>
  <c r="B29" i="1"/>
  <c r="E28" i="1"/>
  <c r="E29" i="1" s="1"/>
  <c r="D28" i="1"/>
  <c r="D29" i="1" s="1"/>
  <c r="C28" i="1"/>
  <c r="C29" i="1" s="1"/>
  <c r="F20" i="1"/>
  <c r="E20" i="1"/>
  <c r="D20" i="1"/>
  <c r="C20" i="1"/>
  <c r="B20" i="1"/>
  <c r="F11" i="1"/>
  <c r="B11" i="1"/>
  <c r="E10" i="1"/>
  <c r="E11" i="1" s="1"/>
  <c r="D10" i="1"/>
  <c r="D11" i="1" s="1"/>
  <c r="C10" i="1"/>
  <c r="C11" i="1" s="1"/>
  <c r="D26" i="3" l="1"/>
  <c r="D50" i="3"/>
  <c r="D74" i="3"/>
  <c r="B121" i="3"/>
  <c r="F169" i="3"/>
  <c r="E219" i="3"/>
  <c r="B242" i="3"/>
  <c r="E193" i="3"/>
  <c r="B26" i="3"/>
  <c r="F26" i="3"/>
  <c r="D97" i="3"/>
  <c r="B145" i="3"/>
  <c r="E145" i="3"/>
  <c r="B169" i="3"/>
  <c r="B267" i="3"/>
  <c r="F267" i="3"/>
  <c r="C291" i="3"/>
  <c r="C26" i="3"/>
  <c r="E121" i="3"/>
  <c r="C145" i="3"/>
  <c r="D193" i="3"/>
  <c r="E242" i="3"/>
  <c r="C267" i="3"/>
  <c r="D145" i="3"/>
</calcChain>
</file>

<file path=xl/sharedStrings.xml><?xml version="1.0" encoding="utf-8"?>
<sst xmlns="http://schemas.openxmlformats.org/spreadsheetml/2006/main" count="2380" uniqueCount="291">
  <si>
    <t>Модульное меню горячего питания по свободному выбору (12+)</t>
  </si>
  <si>
    <t>1 неделя</t>
  </si>
  <si>
    <t>ПОНЕДЕЛЬНИК</t>
  </si>
  <si>
    <t>Наименование</t>
  </si>
  <si>
    <t>ВЫХОД, гр</t>
  </si>
  <si>
    <t>БЕЛКИ гр</t>
  </si>
  <si>
    <t>ЖИРЫ гр</t>
  </si>
  <si>
    <t>УГЛЕВОДЫ гр</t>
  </si>
  <si>
    <t>ККАЛ</t>
  </si>
  <si>
    <t>№ ТК</t>
  </si>
  <si>
    <t>№ ПО СБ. РЕЦ.</t>
  </si>
  <si>
    <t>Горячее питание</t>
  </si>
  <si>
    <t>Салат из белокочанной капусты с кукурузой</t>
  </si>
  <si>
    <t>46/2</t>
  </si>
  <si>
    <t>Москва 2003 № 46</t>
  </si>
  <si>
    <t>Фрикадельки из свинины</t>
  </si>
  <si>
    <t>280/2</t>
  </si>
  <si>
    <t>Москва 2011 № 280</t>
  </si>
  <si>
    <t>Макаронные изделия отварные (спагетти)</t>
  </si>
  <si>
    <t>114/1</t>
  </si>
  <si>
    <t>ТТК № 114</t>
  </si>
  <si>
    <t>Чай с сахаром и лимоном</t>
  </si>
  <si>
    <t>686/1</t>
  </si>
  <si>
    <t>Москва 2004 № 686</t>
  </si>
  <si>
    <t xml:space="preserve">Хлеб "Городской" порциями </t>
  </si>
  <si>
    <t>11</t>
  </si>
  <si>
    <t>ТТК № 11</t>
  </si>
  <si>
    <t>ИТОГО</t>
  </si>
  <si>
    <t>ВТОРНИК</t>
  </si>
  <si>
    <t>Салат из овощей с сыром (по-гречески)</t>
  </si>
  <si>
    <t>356</t>
  </si>
  <si>
    <t>ТТК № 356</t>
  </si>
  <si>
    <t>Запеканка из творога с вишней</t>
  </si>
  <si>
    <t>425</t>
  </si>
  <si>
    <t>ТТК № 425</t>
  </si>
  <si>
    <t>Булочка с маком</t>
  </si>
  <si>
    <t>772/2</t>
  </si>
  <si>
    <t>Москва 2004 № 772</t>
  </si>
  <si>
    <t xml:space="preserve">Чай с сахаром </t>
  </si>
  <si>
    <t>685/1</t>
  </si>
  <si>
    <t>Москва 2004 № 685</t>
  </si>
  <si>
    <t>Хлеб " Дарницкий" порциями</t>
  </si>
  <si>
    <t>ТТК № 10</t>
  </si>
  <si>
    <t>СРЕДА</t>
  </si>
  <si>
    <t>Овощи свежие в нарезку (помидор)</t>
  </si>
  <si>
    <t>71/3</t>
  </si>
  <si>
    <t>Москва 2011 № 71</t>
  </si>
  <si>
    <t>Биточки из мяса птицы "Сливочные"</t>
  </si>
  <si>
    <t>263/2</t>
  </si>
  <si>
    <t>ТТК № 263</t>
  </si>
  <si>
    <t>Картофельное пюре</t>
  </si>
  <si>
    <t>312/1</t>
  </si>
  <si>
    <t>Москва 2011 № 312</t>
  </si>
  <si>
    <t>ЧЕТВЕРГ</t>
  </si>
  <si>
    <t>Салат зеленый с овощами</t>
  </si>
  <si>
    <t>360</t>
  </si>
  <si>
    <t>ТТК № 360</t>
  </si>
  <si>
    <t>Шницель "Нежный"</t>
  </si>
  <si>
    <t>352/1</t>
  </si>
  <si>
    <t>ТТК № 352</t>
  </si>
  <si>
    <t>Каша гречневая рассыпчатая</t>
  </si>
  <si>
    <t>99/1</t>
  </si>
  <si>
    <t>ТТК № 99</t>
  </si>
  <si>
    <t>Булочка "Российская"</t>
  </si>
  <si>
    <t>430/2</t>
  </si>
  <si>
    <t>Москва 2011 № 430</t>
  </si>
  <si>
    <t>ПЯТНИЦА</t>
  </si>
  <si>
    <t>Овощи свежие в нарезку (огурец)</t>
  </si>
  <si>
    <t>71/5</t>
  </si>
  <si>
    <t>Свинина с ананасом</t>
  </si>
  <si>
    <t>363</t>
  </si>
  <si>
    <t>ТТК № 363</t>
  </si>
  <si>
    <t>Рис рассыпчатый отварной( из пропаренной крупы)</t>
  </si>
  <si>
    <t>110/3</t>
  </si>
  <si>
    <t>ТТК № 110/1</t>
  </si>
  <si>
    <t>СУББОТА</t>
  </si>
  <si>
    <t xml:space="preserve">Винегрет овощной </t>
  </si>
  <si>
    <t>67/2; 67/3</t>
  </si>
  <si>
    <t>Москва 2011 № 67</t>
  </si>
  <si>
    <t>Рагу из филе птицы</t>
  </si>
  <si>
    <t>289/1</t>
  </si>
  <si>
    <t>Москва 2011 № 289</t>
  </si>
  <si>
    <t>2 неделя</t>
  </si>
  <si>
    <t>Биточки из мяса птицы</t>
  </si>
  <si>
    <t>294/8</t>
  </si>
  <si>
    <t>Москва 2011 № 294</t>
  </si>
  <si>
    <t>110/2</t>
  </si>
  <si>
    <t>ТТК 110/1</t>
  </si>
  <si>
    <t>Булочка с сахаром</t>
  </si>
  <si>
    <t>39/2</t>
  </si>
  <si>
    <t>ТТК № 39</t>
  </si>
  <si>
    <t>Свинина в кисло-сладком соусе</t>
  </si>
  <si>
    <t>362</t>
  </si>
  <si>
    <t>ТТК № 362</t>
  </si>
  <si>
    <t>Шницель "Любительский"</t>
  </si>
  <si>
    <t>57/3</t>
  </si>
  <si>
    <t>ТТК № 57</t>
  </si>
  <si>
    <t>Крендель сахарный</t>
  </si>
  <si>
    <t>415/2</t>
  </si>
  <si>
    <t>Москва 2011 № 415</t>
  </si>
  <si>
    <t>Птица в соусе с томатом</t>
  </si>
  <si>
    <t>367/1</t>
  </si>
  <si>
    <t>Пермь 2018 № 367</t>
  </si>
  <si>
    <t>Салат из белокочанной капусты с морковью</t>
  </si>
  <si>
    <t>45/1</t>
  </si>
  <si>
    <t>Москва 2011 № 45</t>
  </si>
  <si>
    <t>Плов из свинины (из пропаренного риса)</t>
  </si>
  <si>
    <t>124/2</t>
  </si>
  <si>
    <t>ТТК № 124</t>
  </si>
  <si>
    <t>Салат из свеклы отварной с маслом подсолнечным</t>
  </si>
  <si>
    <t>52/1</t>
  </si>
  <si>
    <t>Москва 2011 № 52</t>
  </si>
  <si>
    <t>Колбаски "Сочные"</t>
  </si>
  <si>
    <t>390/2</t>
  </si>
  <si>
    <t>ТТК № 390</t>
  </si>
  <si>
    <t>Картофель по-деревенски</t>
  </si>
  <si>
    <t>364/1</t>
  </si>
  <si>
    <t>ТТК № 364</t>
  </si>
  <si>
    <t>НАИМЕНОВАНИЕ</t>
  </si>
  <si>
    <t>Белки,гр</t>
  </si>
  <si>
    <t>Жиры,гр</t>
  </si>
  <si>
    <t>Углеводы,гр</t>
  </si>
  <si>
    <t>№ ПО СБОРНИКУ РЕЦЕПТУР</t>
  </si>
  <si>
    <t>Второй завтрак</t>
  </si>
  <si>
    <t>Доплата</t>
  </si>
  <si>
    <t>ОБЩИЙ ИТОГ</t>
  </si>
  <si>
    <t>Хлеб "Городской" порциями</t>
  </si>
  <si>
    <t>Т-99/1</t>
  </si>
  <si>
    <t>Булочка "Ромашка" (с вареным сгущенным молоком)</t>
  </si>
  <si>
    <t>254/1</t>
  </si>
  <si>
    <t>ТТК № 254</t>
  </si>
  <si>
    <t>Картофель запеченный (из отварного)</t>
  </si>
  <si>
    <t>313/2</t>
  </si>
  <si>
    <t>Москва 2011 № 313</t>
  </si>
  <si>
    <t>Булочка "Ванильная"</t>
  </si>
  <si>
    <t>422/1</t>
  </si>
  <si>
    <t>Москва 2011 № 422</t>
  </si>
  <si>
    <t>71/4</t>
  </si>
  <si>
    <t>ТТК № 71</t>
  </si>
  <si>
    <t>Булочка домашняя</t>
  </si>
  <si>
    <t>424/1</t>
  </si>
  <si>
    <t>Москва 2011 № 424</t>
  </si>
  <si>
    <t>Гребешок с повидлом</t>
  </si>
  <si>
    <t>417/3</t>
  </si>
  <si>
    <t>Москва 2011 № 417</t>
  </si>
  <si>
    <t>Рис отварной рассыпчатый</t>
  </si>
  <si>
    <t>Котлета "Особая"</t>
  </si>
  <si>
    <t>21/3</t>
  </si>
  <si>
    <t>ТТК № 21</t>
  </si>
  <si>
    <t>12+ лет</t>
  </si>
  <si>
    <t>Белки, гр</t>
  </si>
  <si>
    <t>Жиры, гр</t>
  </si>
  <si>
    <t>ЗАВТРАК</t>
  </si>
  <si>
    <t>Каша молочная "Дружба"</t>
  </si>
  <si>
    <t>265/1</t>
  </si>
  <si>
    <t>ТТК № 265</t>
  </si>
  <si>
    <t xml:space="preserve">Сыр  порциями </t>
  </si>
  <si>
    <t>25/2</t>
  </si>
  <si>
    <t>Москва 1994 таб. № 25</t>
  </si>
  <si>
    <t>Батон нарезной</t>
  </si>
  <si>
    <t>266/2</t>
  </si>
  <si>
    <t>ТТК №266</t>
  </si>
  <si>
    <t>Сок фруктовый в упаковке 0,2</t>
  </si>
  <si>
    <t>ОБЕД</t>
  </si>
  <si>
    <t>Рассольник "Домашний"</t>
  </si>
  <si>
    <t>101/2</t>
  </si>
  <si>
    <t>Пермь 2018 № 101</t>
  </si>
  <si>
    <t>Медальоны из рыбы</t>
  </si>
  <si>
    <t>42/5</t>
  </si>
  <si>
    <t>ТТК № 42</t>
  </si>
  <si>
    <t>Масло сливочное( на полив)</t>
  </si>
  <si>
    <t>14/3</t>
  </si>
  <si>
    <t>Москва 2011 № 14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</si>
  <si>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</si>
  <si>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</si>
  <si>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</si>
  <si>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Компот из компотной смеси</t>
  </si>
  <si>
    <t>113/1</t>
  </si>
  <si>
    <t>ТТК № 113</t>
  </si>
  <si>
    <t>ПОЛДНИК</t>
  </si>
  <si>
    <t>Фрукты свежие порциями</t>
  </si>
  <si>
    <t>338/2</t>
  </si>
  <si>
    <t>Москва 2011 № 338</t>
  </si>
  <si>
    <t xml:space="preserve">Фрукты свежие порциями </t>
  </si>
  <si>
    <t>Суп картофельный с горохом</t>
  </si>
  <si>
    <t>102/4</t>
  </si>
  <si>
    <t>Москва 2011 №102</t>
  </si>
  <si>
    <t>Мясо с овощами "Болоньез"</t>
  </si>
  <si>
    <t>35/2</t>
  </si>
  <si>
    <t>ТТК № 35</t>
  </si>
  <si>
    <t>Компот из кураги</t>
  </si>
  <si>
    <t>93/1</t>
  </si>
  <si>
    <t>ТТК № 93</t>
  </si>
  <si>
    <t>Кекс  "Творожный" (нарезной)</t>
  </si>
  <si>
    <t>447/2</t>
  </si>
  <si>
    <t>Москва 2011 № 447</t>
  </si>
  <si>
    <t>Гуляш из свинины</t>
  </si>
  <si>
    <t>260/7</t>
  </si>
  <si>
    <t>Москва 2011 № 260</t>
  </si>
  <si>
    <t>Овощи свежие порциями (помидор свежий в нарезку)</t>
  </si>
  <si>
    <t xml:space="preserve">Борщ из свежей капусты с картофелем  </t>
  </si>
  <si>
    <t>ТТК № 107</t>
  </si>
  <si>
    <t>Компот из черной смородины</t>
  </si>
  <si>
    <t>89/2</t>
  </si>
  <si>
    <t>ТТК № 89</t>
  </si>
  <si>
    <t>Сметанник</t>
  </si>
  <si>
    <t>59/1</t>
  </si>
  <si>
    <t>ТТК № 59</t>
  </si>
  <si>
    <t>Макароны отварные с  сыром</t>
  </si>
  <si>
    <t>Москва 2011 № 204</t>
  </si>
  <si>
    <t>Пицца "Болоньезе" (фарш мясной)</t>
  </si>
  <si>
    <t>ТТК № 430</t>
  </si>
  <si>
    <t xml:space="preserve">Суп из  овощей </t>
  </si>
  <si>
    <t>Москва 2011 № 99</t>
  </si>
  <si>
    <t>367/8</t>
  </si>
  <si>
    <t>Овощи порциями (капуста квашеная со свеклой отварной)</t>
  </si>
  <si>
    <t>ТТК № 306</t>
  </si>
  <si>
    <t xml:space="preserve">Компот из яблок и вишни </t>
  </si>
  <si>
    <t>Пермь 2018 № 492</t>
  </si>
  <si>
    <t xml:space="preserve">Шаньга с картофелем </t>
  </si>
  <si>
    <t>15/3</t>
  </si>
  <si>
    <t>Сыктывкар 1990 № 15</t>
  </si>
  <si>
    <t xml:space="preserve">Каша  молочная пшеничная </t>
  </si>
  <si>
    <t>ТТК №102</t>
  </si>
  <si>
    <t>Суп картофельный с макаронными изделиями</t>
  </si>
  <si>
    <t>105/2</t>
  </si>
  <si>
    <t>ТТК № 105</t>
  </si>
  <si>
    <t>Голубцы ленивые</t>
  </si>
  <si>
    <t>244/3</t>
  </si>
  <si>
    <t>ТТК № 244</t>
  </si>
  <si>
    <t>11/2</t>
  </si>
  <si>
    <t>Шаньга с творогом</t>
  </si>
  <si>
    <t>Сыктывкар 1990  № 14</t>
  </si>
  <si>
    <t>Рагу из овощей</t>
  </si>
  <si>
    <t>541/1</t>
  </si>
  <si>
    <t>Москва 2004 № 541/3</t>
  </si>
  <si>
    <t>Щи из свежей капусты с картофелем</t>
  </si>
  <si>
    <t>106/2</t>
  </si>
  <si>
    <t>ТТК № 106</t>
  </si>
  <si>
    <t>Морс из черной смородины</t>
  </si>
  <si>
    <t>89/3</t>
  </si>
  <si>
    <t>Котлета (куриная), запеченная в тесте</t>
  </si>
  <si>
    <t>420/4</t>
  </si>
  <si>
    <t>Москва 2011 № 420</t>
  </si>
  <si>
    <t xml:space="preserve">Каша  молочная рисовая </t>
  </si>
  <si>
    <t>ТТК № 100</t>
  </si>
  <si>
    <t>Сложный гарнир (картофельное пюре/капуста тушеная)</t>
  </si>
  <si>
    <t>320/1</t>
  </si>
  <si>
    <t>Москва 2011 № 280; ТТК № 109</t>
  </si>
  <si>
    <t>Масло сливочное (на полив)</t>
  </si>
  <si>
    <t xml:space="preserve">Компот из свежих яблок </t>
  </si>
  <si>
    <t>90/1</t>
  </si>
  <si>
    <t>ТТК № 90</t>
  </si>
  <si>
    <t>Хачапури с сыром</t>
  </si>
  <si>
    <t>11/6</t>
  </si>
  <si>
    <t>Сыктывкар 1990 № 11</t>
  </si>
  <si>
    <t>Творожник ванильный со  сгущенным молоком</t>
  </si>
  <si>
    <t>29/4</t>
  </si>
  <si>
    <t>ТТК № 29</t>
  </si>
  <si>
    <t>Котлета "Киевская"</t>
  </si>
  <si>
    <t>169/3</t>
  </si>
  <si>
    <t>Москва 2003 № 169</t>
  </si>
  <si>
    <t>Овощи свежие и консервиров. порциями (помидоры свежие в нарезку с кукурузой и горошком консерв.)</t>
  </si>
  <si>
    <t>ТТК № 304</t>
  </si>
  <si>
    <t xml:space="preserve">Каша молочная кукурузная </t>
  </si>
  <si>
    <t>ТТК № 117</t>
  </si>
  <si>
    <t xml:space="preserve">Свекольник </t>
  </si>
  <si>
    <t>Пермь2001 № 35</t>
  </si>
  <si>
    <t xml:space="preserve">Сок фруктовый </t>
  </si>
  <si>
    <t>389/1</t>
  </si>
  <si>
    <t>Москва 2011 № 389</t>
  </si>
  <si>
    <t xml:space="preserve"> 107/2</t>
  </si>
  <si>
    <t xml:space="preserve"> 204/4</t>
  </si>
  <si>
    <t>99/2</t>
  </si>
  <si>
    <t>102/5</t>
  </si>
  <si>
    <t>100/5</t>
  </si>
  <si>
    <t>107/2</t>
  </si>
  <si>
    <t>117/4</t>
  </si>
  <si>
    <t>35/3</t>
  </si>
  <si>
    <t xml:space="preserve"> 11/2</t>
  </si>
  <si>
    <t>1 прием пищи</t>
  </si>
  <si>
    <t>204/4</t>
  </si>
  <si>
    <t>2 прием пищи</t>
  </si>
  <si>
    <t>263/1</t>
  </si>
  <si>
    <t>352</t>
  </si>
  <si>
    <t>Овощи свежие порциями (помидоры свежие в нарезку)</t>
  </si>
  <si>
    <t>294/5</t>
  </si>
  <si>
    <t>Рис рассыпчатый отварной (из пропаренной крупы)</t>
  </si>
  <si>
    <t>Биточки "Детские"</t>
  </si>
  <si>
    <t>353</t>
  </si>
  <si>
    <t>ТТК №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</si>
</sst>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  <charset val="204"/>
    </font>
    <font>
      <sz val="9"/>
      <color indexed="1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7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</font>
    <font>
      <sz val="8"/>
      <name val="Calibri"/>
      <family val="2"/>
      <charset val="204"/>
    </font>
    <font>
      <sz val="8"/>
      <color indexed="10"/>
      <name val="Calibri"/>
      <family val="2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sz val="8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7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/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/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21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22" fillId="0" borderId="0" xfId="0" applyFont="1" applyFill="1"/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3" fillId="0" borderId="1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16" fillId="0" borderId="1" xfId="0" applyFont="1" applyFill="1" applyBorder="1" applyAlignment="1">
      <alignment wrapText="1"/>
    </xf>
    <xf numFmtId="0" fontId="16" fillId="0" borderId="5" xfId="0" applyFont="1" applyFill="1" applyBorder="1" applyAlignment="1">
      <alignment horizontal="center" vertical="center"/>
    </xf>
    <xf numFmtId="0" fontId="26" fillId="0" borderId="0" xfId="0" applyFont="1" applyFill="1"/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27" fillId="0" borderId="0" xfId="0" applyFont="1" applyFill="1"/>
    <xf numFmtId="0" fontId="18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9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2E06-6ECD-49A2-9CD0-66BEB4A7592E}">
  <dimension ref="A1:IQ291"/>
  <sheetViews>
    <sheetView topLeftCell="A31" zoomScale="130" zoomScaleNormal="130" workbookViewId="0">
      <selection activeCell="M26" sqref="M26"/>
    </sheetView>
  </sheetViews>
  <sheetFormatPr defaultRowHeight="11.25" x14ac:dyDescent="0.2"/>
  <cols>
    <col min="1" max="1" width="32.7109375" style="127" customWidth="1"/>
    <col min="2" max="6" width="7.7109375" style="127" customWidth="1"/>
    <col min="7" max="7" width="8.42578125" style="127" customWidth="1"/>
    <col min="8" max="8" width="17.28515625" style="127" customWidth="1"/>
    <col min="9" max="251" width="9.140625" style="127"/>
    <col min="252" max="252" width="32.7109375" style="127" customWidth="1"/>
    <col min="253" max="253" width="7.7109375" style="127" customWidth="1"/>
    <col min="254" max="254" width="8" style="127" customWidth="1"/>
    <col min="255" max="255" width="8.140625" style="127" customWidth="1"/>
    <col min="256" max="256" width="9.42578125" style="127" customWidth="1"/>
    <col min="257" max="262" width="7.7109375" style="127" customWidth="1"/>
    <col min="263" max="263" width="8.42578125" style="127" customWidth="1"/>
    <col min="264" max="264" width="17.28515625" style="127" customWidth="1"/>
    <col min="265" max="507" width="9.140625" style="127"/>
    <col min="508" max="508" width="32.7109375" style="127" customWidth="1"/>
    <col min="509" max="509" width="7.7109375" style="127" customWidth="1"/>
    <col min="510" max="510" width="8" style="127" customWidth="1"/>
    <col min="511" max="511" width="8.140625" style="127" customWidth="1"/>
    <col min="512" max="512" width="9.42578125" style="127" customWidth="1"/>
    <col min="513" max="518" width="7.7109375" style="127" customWidth="1"/>
    <col min="519" max="519" width="8.42578125" style="127" customWidth="1"/>
    <col min="520" max="520" width="17.28515625" style="127" customWidth="1"/>
    <col min="521" max="763" width="9.140625" style="127"/>
    <col min="764" max="764" width="32.7109375" style="127" customWidth="1"/>
    <col min="765" max="765" width="7.7109375" style="127" customWidth="1"/>
    <col min="766" max="766" width="8" style="127" customWidth="1"/>
    <col min="767" max="767" width="8.140625" style="127" customWidth="1"/>
    <col min="768" max="768" width="9.42578125" style="127" customWidth="1"/>
    <col min="769" max="774" width="7.7109375" style="127" customWidth="1"/>
    <col min="775" max="775" width="8.42578125" style="127" customWidth="1"/>
    <col min="776" max="776" width="17.28515625" style="127" customWidth="1"/>
    <col min="777" max="1019" width="9.140625" style="127"/>
    <col min="1020" max="1020" width="32.7109375" style="127" customWidth="1"/>
    <col min="1021" max="1021" width="7.7109375" style="127" customWidth="1"/>
    <col min="1022" max="1022" width="8" style="127" customWidth="1"/>
    <col min="1023" max="1023" width="8.140625" style="127" customWidth="1"/>
    <col min="1024" max="1024" width="9.42578125" style="127" customWidth="1"/>
    <col min="1025" max="1030" width="7.7109375" style="127" customWidth="1"/>
    <col min="1031" max="1031" width="8.42578125" style="127" customWidth="1"/>
    <col min="1032" max="1032" width="17.28515625" style="127" customWidth="1"/>
    <col min="1033" max="1275" width="9.140625" style="127"/>
    <col min="1276" max="1276" width="32.7109375" style="127" customWidth="1"/>
    <col min="1277" max="1277" width="7.7109375" style="127" customWidth="1"/>
    <col min="1278" max="1278" width="8" style="127" customWidth="1"/>
    <col min="1279" max="1279" width="8.140625" style="127" customWidth="1"/>
    <col min="1280" max="1280" width="9.42578125" style="127" customWidth="1"/>
    <col min="1281" max="1286" width="7.7109375" style="127" customWidth="1"/>
    <col min="1287" max="1287" width="8.42578125" style="127" customWidth="1"/>
    <col min="1288" max="1288" width="17.28515625" style="127" customWidth="1"/>
    <col min="1289" max="1531" width="9.140625" style="127"/>
    <col min="1532" max="1532" width="32.7109375" style="127" customWidth="1"/>
    <col min="1533" max="1533" width="7.7109375" style="127" customWidth="1"/>
    <col min="1534" max="1534" width="8" style="127" customWidth="1"/>
    <col min="1535" max="1535" width="8.140625" style="127" customWidth="1"/>
    <col min="1536" max="1536" width="9.42578125" style="127" customWidth="1"/>
    <col min="1537" max="1542" width="7.7109375" style="127" customWidth="1"/>
    <col min="1543" max="1543" width="8.42578125" style="127" customWidth="1"/>
    <col min="1544" max="1544" width="17.28515625" style="127" customWidth="1"/>
    <col min="1545" max="1787" width="9.140625" style="127"/>
    <col min="1788" max="1788" width="32.7109375" style="127" customWidth="1"/>
    <col min="1789" max="1789" width="7.7109375" style="127" customWidth="1"/>
    <col min="1790" max="1790" width="8" style="127" customWidth="1"/>
    <col min="1791" max="1791" width="8.140625" style="127" customWidth="1"/>
    <col min="1792" max="1792" width="9.42578125" style="127" customWidth="1"/>
    <col min="1793" max="1798" width="7.7109375" style="127" customWidth="1"/>
    <col min="1799" max="1799" width="8.42578125" style="127" customWidth="1"/>
    <col min="1800" max="1800" width="17.28515625" style="127" customWidth="1"/>
    <col min="1801" max="2043" width="9.140625" style="127"/>
    <col min="2044" max="2044" width="32.7109375" style="127" customWidth="1"/>
    <col min="2045" max="2045" width="7.7109375" style="127" customWidth="1"/>
    <col min="2046" max="2046" width="8" style="127" customWidth="1"/>
    <col min="2047" max="2047" width="8.140625" style="127" customWidth="1"/>
    <col min="2048" max="2048" width="9.42578125" style="127" customWidth="1"/>
    <col min="2049" max="2054" width="7.7109375" style="127" customWidth="1"/>
    <col min="2055" max="2055" width="8.42578125" style="127" customWidth="1"/>
    <col min="2056" max="2056" width="17.28515625" style="127" customWidth="1"/>
    <col min="2057" max="2299" width="9.140625" style="127"/>
    <col min="2300" max="2300" width="32.7109375" style="127" customWidth="1"/>
    <col min="2301" max="2301" width="7.7109375" style="127" customWidth="1"/>
    <col min="2302" max="2302" width="8" style="127" customWidth="1"/>
    <col min="2303" max="2303" width="8.140625" style="127" customWidth="1"/>
    <col min="2304" max="2304" width="9.42578125" style="127" customWidth="1"/>
    <col min="2305" max="2310" width="7.7109375" style="127" customWidth="1"/>
    <col min="2311" max="2311" width="8.42578125" style="127" customWidth="1"/>
    <col min="2312" max="2312" width="17.28515625" style="127" customWidth="1"/>
    <col min="2313" max="2555" width="9.140625" style="127"/>
    <col min="2556" max="2556" width="32.7109375" style="127" customWidth="1"/>
    <col min="2557" max="2557" width="7.7109375" style="127" customWidth="1"/>
    <col min="2558" max="2558" width="8" style="127" customWidth="1"/>
    <col min="2559" max="2559" width="8.140625" style="127" customWidth="1"/>
    <col min="2560" max="2560" width="9.42578125" style="127" customWidth="1"/>
    <col min="2561" max="2566" width="7.7109375" style="127" customWidth="1"/>
    <col min="2567" max="2567" width="8.42578125" style="127" customWidth="1"/>
    <col min="2568" max="2568" width="17.28515625" style="127" customWidth="1"/>
    <col min="2569" max="2811" width="9.140625" style="127"/>
    <col min="2812" max="2812" width="32.7109375" style="127" customWidth="1"/>
    <col min="2813" max="2813" width="7.7109375" style="127" customWidth="1"/>
    <col min="2814" max="2814" width="8" style="127" customWidth="1"/>
    <col min="2815" max="2815" width="8.140625" style="127" customWidth="1"/>
    <col min="2816" max="2816" width="9.42578125" style="127" customWidth="1"/>
    <col min="2817" max="2822" width="7.7109375" style="127" customWidth="1"/>
    <col min="2823" max="2823" width="8.42578125" style="127" customWidth="1"/>
    <col min="2824" max="2824" width="17.28515625" style="127" customWidth="1"/>
    <col min="2825" max="3067" width="9.140625" style="127"/>
    <col min="3068" max="3068" width="32.7109375" style="127" customWidth="1"/>
    <col min="3069" max="3069" width="7.7109375" style="127" customWidth="1"/>
    <col min="3070" max="3070" width="8" style="127" customWidth="1"/>
    <col min="3071" max="3071" width="8.140625" style="127" customWidth="1"/>
    <col min="3072" max="3072" width="9.42578125" style="127" customWidth="1"/>
    <col min="3073" max="3078" width="7.7109375" style="127" customWidth="1"/>
    <col min="3079" max="3079" width="8.42578125" style="127" customWidth="1"/>
    <col min="3080" max="3080" width="17.28515625" style="127" customWidth="1"/>
    <col min="3081" max="3323" width="9.140625" style="127"/>
    <col min="3324" max="3324" width="32.7109375" style="127" customWidth="1"/>
    <col min="3325" max="3325" width="7.7109375" style="127" customWidth="1"/>
    <col min="3326" max="3326" width="8" style="127" customWidth="1"/>
    <col min="3327" max="3327" width="8.140625" style="127" customWidth="1"/>
    <col min="3328" max="3328" width="9.42578125" style="127" customWidth="1"/>
    <col min="3329" max="3334" width="7.7109375" style="127" customWidth="1"/>
    <col min="3335" max="3335" width="8.42578125" style="127" customWidth="1"/>
    <col min="3336" max="3336" width="17.28515625" style="127" customWidth="1"/>
    <col min="3337" max="3579" width="9.140625" style="127"/>
    <col min="3580" max="3580" width="32.7109375" style="127" customWidth="1"/>
    <col min="3581" max="3581" width="7.7109375" style="127" customWidth="1"/>
    <col min="3582" max="3582" width="8" style="127" customWidth="1"/>
    <col min="3583" max="3583" width="8.140625" style="127" customWidth="1"/>
    <col min="3584" max="3584" width="9.42578125" style="127" customWidth="1"/>
    <col min="3585" max="3590" width="7.7109375" style="127" customWidth="1"/>
    <col min="3591" max="3591" width="8.42578125" style="127" customWidth="1"/>
    <col min="3592" max="3592" width="17.28515625" style="127" customWidth="1"/>
    <col min="3593" max="3835" width="9.140625" style="127"/>
    <col min="3836" max="3836" width="32.7109375" style="127" customWidth="1"/>
    <col min="3837" max="3837" width="7.7109375" style="127" customWidth="1"/>
    <col min="3838" max="3838" width="8" style="127" customWidth="1"/>
    <col min="3839" max="3839" width="8.140625" style="127" customWidth="1"/>
    <col min="3840" max="3840" width="9.42578125" style="127" customWidth="1"/>
    <col min="3841" max="3846" width="7.7109375" style="127" customWidth="1"/>
    <col min="3847" max="3847" width="8.42578125" style="127" customWidth="1"/>
    <col min="3848" max="3848" width="17.28515625" style="127" customWidth="1"/>
    <col min="3849" max="4091" width="9.140625" style="127"/>
    <col min="4092" max="4092" width="32.7109375" style="127" customWidth="1"/>
    <col min="4093" max="4093" width="7.7109375" style="127" customWidth="1"/>
    <col min="4094" max="4094" width="8" style="127" customWidth="1"/>
    <col min="4095" max="4095" width="8.140625" style="127" customWidth="1"/>
    <col min="4096" max="4096" width="9.42578125" style="127" customWidth="1"/>
    <col min="4097" max="4102" width="7.7109375" style="127" customWidth="1"/>
    <col min="4103" max="4103" width="8.42578125" style="127" customWidth="1"/>
    <col min="4104" max="4104" width="17.28515625" style="127" customWidth="1"/>
    <col min="4105" max="4347" width="9.140625" style="127"/>
    <col min="4348" max="4348" width="32.7109375" style="127" customWidth="1"/>
    <col min="4349" max="4349" width="7.7109375" style="127" customWidth="1"/>
    <col min="4350" max="4350" width="8" style="127" customWidth="1"/>
    <col min="4351" max="4351" width="8.140625" style="127" customWidth="1"/>
    <col min="4352" max="4352" width="9.42578125" style="127" customWidth="1"/>
    <col min="4353" max="4358" width="7.7109375" style="127" customWidth="1"/>
    <col min="4359" max="4359" width="8.42578125" style="127" customWidth="1"/>
    <col min="4360" max="4360" width="17.28515625" style="127" customWidth="1"/>
    <col min="4361" max="4603" width="9.140625" style="127"/>
    <col min="4604" max="4604" width="32.7109375" style="127" customWidth="1"/>
    <col min="4605" max="4605" width="7.7109375" style="127" customWidth="1"/>
    <col min="4606" max="4606" width="8" style="127" customWidth="1"/>
    <col min="4607" max="4607" width="8.140625" style="127" customWidth="1"/>
    <col min="4608" max="4608" width="9.42578125" style="127" customWidth="1"/>
    <col min="4609" max="4614" width="7.7109375" style="127" customWidth="1"/>
    <col min="4615" max="4615" width="8.42578125" style="127" customWidth="1"/>
    <col min="4616" max="4616" width="17.28515625" style="127" customWidth="1"/>
    <col min="4617" max="4859" width="9.140625" style="127"/>
    <col min="4860" max="4860" width="32.7109375" style="127" customWidth="1"/>
    <col min="4861" max="4861" width="7.7109375" style="127" customWidth="1"/>
    <col min="4862" max="4862" width="8" style="127" customWidth="1"/>
    <col min="4863" max="4863" width="8.140625" style="127" customWidth="1"/>
    <col min="4864" max="4864" width="9.42578125" style="127" customWidth="1"/>
    <col min="4865" max="4870" width="7.7109375" style="127" customWidth="1"/>
    <col min="4871" max="4871" width="8.42578125" style="127" customWidth="1"/>
    <col min="4872" max="4872" width="17.28515625" style="127" customWidth="1"/>
    <col min="4873" max="5115" width="9.140625" style="127"/>
    <col min="5116" max="5116" width="32.7109375" style="127" customWidth="1"/>
    <col min="5117" max="5117" width="7.7109375" style="127" customWidth="1"/>
    <col min="5118" max="5118" width="8" style="127" customWidth="1"/>
    <col min="5119" max="5119" width="8.140625" style="127" customWidth="1"/>
    <col min="5120" max="5120" width="9.42578125" style="127" customWidth="1"/>
    <col min="5121" max="5126" width="7.7109375" style="127" customWidth="1"/>
    <col min="5127" max="5127" width="8.42578125" style="127" customWidth="1"/>
    <col min="5128" max="5128" width="17.28515625" style="127" customWidth="1"/>
    <col min="5129" max="5371" width="9.140625" style="127"/>
    <col min="5372" max="5372" width="32.7109375" style="127" customWidth="1"/>
    <col min="5373" max="5373" width="7.7109375" style="127" customWidth="1"/>
    <col min="5374" max="5374" width="8" style="127" customWidth="1"/>
    <col min="5375" max="5375" width="8.140625" style="127" customWidth="1"/>
    <col min="5376" max="5376" width="9.42578125" style="127" customWidth="1"/>
    <col min="5377" max="5382" width="7.7109375" style="127" customWidth="1"/>
    <col min="5383" max="5383" width="8.42578125" style="127" customWidth="1"/>
    <col min="5384" max="5384" width="17.28515625" style="127" customWidth="1"/>
    <col min="5385" max="5627" width="9.140625" style="127"/>
    <col min="5628" max="5628" width="32.7109375" style="127" customWidth="1"/>
    <col min="5629" max="5629" width="7.7109375" style="127" customWidth="1"/>
    <col min="5630" max="5630" width="8" style="127" customWidth="1"/>
    <col min="5631" max="5631" width="8.140625" style="127" customWidth="1"/>
    <col min="5632" max="5632" width="9.42578125" style="127" customWidth="1"/>
    <col min="5633" max="5638" width="7.7109375" style="127" customWidth="1"/>
    <col min="5639" max="5639" width="8.42578125" style="127" customWidth="1"/>
    <col min="5640" max="5640" width="17.28515625" style="127" customWidth="1"/>
    <col min="5641" max="5883" width="9.140625" style="127"/>
    <col min="5884" max="5884" width="32.7109375" style="127" customWidth="1"/>
    <col min="5885" max="5885" width="7.7109375" style="127" customWidth="1"/>
    <col min="5886" max="5886" width="8" style="127" customWidth="1"/>
    <col min="5887" max="5887" width="8.140625" style="127" customWidth="1"/>
    <col min="5888" max="5888" width="9.42578125" style="127" customWidth="1"/>
    <col min="5889" max="5894" width="7.7109375" style="127" customWidth="1"/>
    <col min="5895" max="5895" width="8.42578125" style="127" customWidth="1"/>
    <col min="5896" max="5896" width="17.28515625" style="127" customWidth="1"/>
    <col min="5897" max="6139" width="9.140625" style="127"/>
    <col min="6140" max="6140" width="32.7109375" style="127" customWidth="1"/>
    <col min="6141" max="6141" width="7.7109375" style="127" customWidth="1"/>
    <col min="6142" max="6142" width="8" style="127" customWidth="1"/>
    <col min="6143" max="6143" width="8.140625" style="127" customWidth="1"/>
    <col min="6144" max="6144" width="9.42578125" style="127" customWidth="1"/>
    <col min="6145" max="6150" width="7.7109375" style="127" customWidth="1"/>
    <col min="6151" max="6151" width="8.42578125" style="127" customWidth="1"/>
    <col min="6152" max="6152" width="17.28515625" style="127" customWidth="1"/>
    <col min="6153" max="6395" width="9.140625" style="127"/>
    <col min="6396" max="6396" width="32.7109375" style="127" customWidth="1"/>
    <col min="6397" max="6397" width="7.7109375" style="127" customWidth="1"/>
    <col min="6398" max="6398" width="8" style="127" customWidth="1"/>
    <col min="6399" max="6399" width="8.140625" style="127" customWidth="1"/>
    <col min="6400" max="6400" width="9.42578125" style="127" customWidth="1"/>
    <col min="6401" max="6406" width="7.7109375" style="127" customWidth="1"/>
    <col min="6407" max="6407" width="8.42578125" style="127" customWidth="1"/>
    <col min="6408" max="6408" width="17.28515625" style="127" customWidth="1"/>
    <col min="6409" max="6651" width="9.140625" style="127"/>
    <col min="6652" max="6652" width="32.7109375" style="127" customWidth="1"/>
    <col min="6653" max="6653" width="7.7109375" style="127" customWidth="1"/>
    <col min="6654" max="6654" width="8" style="127" customWidth="1"/>
    <col min="6655" max="6655" width="8.140625" style="127" customWidth="1"/>
    <col min="6656" max="6656" width="9.42578125" style="127" customWidth="1"/>
    <col min="6657" max="6662" width="7.7109375" style="127" customWidth="1"/>
    <col min="6663" max="6663" width="8.42578125" style="127" customWidth="1"/>
    <col min="6664" max="6664" width="17.28515625" style="127" customWidth="1"/>
    <col min="6665" max="6907" width="9.140625" style="127"/>
    <col min="6908" max="6908" width="32.7109375" style="127" customWidth="1"/>
    <col min="6909" max="6909" width="7.7109375" style="127" customWidth="1"/>
    <col min="6910" max="6910" width="8" style="127" customWidth="1"/>
    <col min="6911" max="6911" width="8.140625" style="127" customWidth="1"/>
    <col min="6912" max="6912" width="9.42578125" style="127" customWidth="1"/>
    <col min="6913" max="6918" width="7.7109375" style="127" customWidth="1"/>
    <col min="6919" max="6919" width="8.42578125" style="127" customWidth="1"/>
    <col min="6920" max="6920" width="17.28515625" style="127" customWidth="1"/>
    <col min="6921" max="7163" width="9.140625" style="127"/>
    <col min="7164" max="7164" width="32.7109375" style="127" customWidth="1"/>
    <col min="7165" max="7165" width="7.7109375" style="127" customWidth="1"/>
    <col min="7166" max="7166" width="8" style="127" customWidth="1"/>
    <col min="7167" max="7167" width="8.140625" style="127" customWidth="1"/>
    <col min="7168" max="7168" width="9.42578125" style="127" customWidth="1"/>
    <col min="7169" max="7174" width="7.7109375" style="127" customWidth="1"/>
    <col min="7175" max="7175" width="8.42578125" style="127" customWidth="1"/>
    <col min="7176" max="7176" width="17.28515625" style="127" customWidth="1"/>
    <col min="7177" max="7419" width="9.140625" style="127"/>
    <col min="7420" max="7420" width="32.7109375" style="127" customWidth="1"/>
    <col min="7421" max="7421" width="7.7109375" style="127" customWidth="1"/>
    <col min="7422" max="7422" width="8" style="127" customWidth="1"/>
    <col min="7423" max="7423" width="8.140625" style="127" customWidth="1"/>
    <col min="7424" max="7424" width="9.42578125" style="127" customWidth="1"/>
    <col min="7425" max="7430" width="7.7109375" style="127" customWidth="1"/>
    <col min="7431" max="7431" width="8.42578125" style="127" customWidth="1"/>
    <col min="7432" max="7432" width="17.28515625" style="127" customWidth="1"/>
    <col min="7433" max="7675" width="9.140625" style="127"/>
    <col min="7676" max="7676" width="32.7109375" style="127" customWidth="1"/>
    <col min="7677" max="7677" width="7.7109375" style="127" customWidth="1"/>
    <col min="7678" max="7678" width="8" style="127" customWidth="1"/>
    <col min="7679" max="7679" width="8.140625" style="127" customWidth="1"/>
    <col min="7680" max="7680" width="9.42578125" style="127" customWidth="1"/>
    <col min="7681" max="7686" width="7.7109375" style="127" customWidth="1"/>
    <col min="7687" max="7687" width="8.42578125" style="127" customWidth="1"/>
    <col min="7688" max="7688" width="17.28515625" style="127" customWidth="1"/>
    <col min="7689" max="7931" width="9.140625" style="127"/>
    <col min="7932" max="7932" width="32.7109375" style="127" customWidth="1"/>
    <col min="7933" max="7933" width="7.7109375" style="127" customWidth="1"/>
    <col min="7934" max="7934" width="8" style="127" customWidth="1"/>
    <col min="7935" max="7935" width="8.140625" style="127" customWidth="1"/>
    <col min="7936" max="7936" width="9.42578125" style="127" customWidth="1"/>
    <col min="7937" max="7942" width="7.7109375" style="127" customWidth="1"/>
    <col min="7943" max="7943" width="8.42578125" style="127" customWidth="1"/>
    <col min="7944" max="7944" width="17.28515625" style="127" customWidth="1"/>
    <col min="7945" max="8187" width="9.140625" style="127"/>
    <col min="8188" max="8188" width="32.7109375" style="127" customWidth="1"/>
    <col min="8189" max="8189" width="7.7109375" style="127" customWidth="1"/>
    <col min="8190" max="8190" width="8" style="127" customWidth="1"/>
    <col min="8191" max="8191" width="8.140625" style="127" customWidth="1"/>
    <col min="8192" max="8192" width="9.42578125" style="127" customWidth="1"/>
    <col min="8193" max="8198" width="7.7109375" style="127" customWidth="1"/>
    <col min="8199" max="8199" width="8.42578125" style="127" customWidth="1"/>
    <col min="8200" max="8200" width="17.28515625" style="127" customWidth="1"/>
    <col min="8201" max="8443" width="9.140625" style="127"/>
    <col min="8444" max="8444" width="32.7109375" style="127" customWidth="1"/>
    <col min="8445" max="8445" width="7.7109375" style="127" customWidth="1"/>
    <col min="8446" max="8446" width="8" style="127" customWidth="1"/>
    <col min="8447" max="8447" width="8.140625" style="127" customWidth="1"/>
    <col min="8448" max="8448" width="9.42578125" style="127" customWidth="1"/>
    <col min="8449" max="8454" width="7.7109375" style="127" customWidth="1"/>
    <col min="8455" max="8455" width="8.42578125" style="127" customWidth="1"/>
    <col min="8456" max="8456" width="17.28515625" style="127" customWidth="1"/>
    <col min="8457" max="8699" width="9.140625" style="127"/>
    <col min="8700" max="8700" width="32.7109375" style="127" customWidth="1"/>
    <col min="8701" max="8701" width="7.7109375" style="127" customWidth="1"/>
    <col min="8702" max="8702" width="8" style="127" customWidth="1"/>
    <col min="8703" max="8703" width="8.140625" style="127" customWidth="1"/>
    <col min="8704" max="8704" width="9.42578125" style="127" customWidth="1"/>
    <col min="8705" max="8710" width="7.7109375" style="127" customWidth="1"/>
    <col min="8711" max="8711" width="8.42578125" style="127" customWidth="1"/>
    <col min="8712" max="8712" width="17.28515625" style="127" customWidth="1"/>
    <col min="8713" max="8955" width="9.140625" style="127"/>
    <col min="8956" max="8956" width="32.7109375" style="127" customWidth="1"/>
    <col min="8957" max="8957" width="7.7109375" style="127" customWidth="1"/>
    <col min="8958" max="8958" width="8" style="127" customWidth="1"/>
    <col min="8959" max="8959" width="8.140625" style="127" customWidth="1"/>
    <col min="8960" max="8960" width="9.42578125" style="127" customWidth="1"/>
    <col min="8961" max="8966" width="7.7109375" style="127" customWidth="1"/>
    <col min="8967" max="8967" width="8.42578125" style="127" customWidth="1"/>
    <col min="8968" max="8968" width="17.28515625" style="127" customWidth="1"/>
    <col min="8969" max="9211" width="9.140625" style="127"/>
    <col min="9212" max="9212" width="32.7109375" style="127" customWidth="1"/>
    <col min="9213" max="9213" width="7.7109375" style="127" customWidth="1"/>
    <col min="9214" max="9214" width="8" style="127" customWidth="1"/>
    <col min="9215" max="9215" width="8.140625" style="127" customWidth="1"/>
    <col min="9216" max="9216" width="9.42578125" style="127" customWidth="1"/>
    <col min="9217" max="9222" width="7.7109375" style="127" customWidth="1"/>
    <col min="9223" max="9223" width="8.42578125" style="127" customWidth="1"/>
    <col min="9224" max="9224" width="17.28515625" style="127" customWidth="1"/>
    <col min="9225" max="9467" width="9.140625" style="127"/>
    <col min="9468" max="9468" width="32.7109375" style="127" customWidth="1"/>
    <col min="9469" max="9469" width="7.7109375" style="127" customWidth="1"/>
    <col min="9470" max="9470" width="8" style="127" customWidth="1"/>
    <col min="9471" max="9471" width="8.140625" style="127" customWidth="1"/>
    <col min="9472" max="9472" width="9.42578125" style="127" customWidth="1"/>
    <col min="9473" max="9478" width="7.7109375" style="127" customWidth="1"/>
    <col min="9479" max="9479" width="8.42578125" style="127" customWidth="1"/>
    <col min="9480" max="9480" width="17.28515625" style="127" customWidth="1"/>
    <col min="9481" max="9723" width="9.140625" style="127"/>
    <col min="9724" max="9724" width="32.7109375" style="127" customWidth="1"/>
    <col min="9725" max="9725" width="7.7109375" style="127" customWidth="1"/>
    <col min="9726" max="9726" width="8" style="127" customWidth="1"/>
    <col min="9727" max="9727" width="8.140625" style="127" customWidth="1"/>
    <col min="9728" max="9728" width="9.42578125" style="127" customWidth="1"/>
    <col min="9729" max="9734" width="7.7109375" style="127" customWidth="1"/>
    <col min="9735" max="9735" width="8.42578125" style="127" customWidth="1"/>
    <col min="9736" max="9736" width="17.28515625" style="127" customWidth="1"/>
    <col min="9737" max="9979" width="9.140625" style="127"/>
    <col min="9980" max="9980" width="32.7109375" style="127" customWidth="1"/>
    <col min="9981" max="9981" width="7.7109375" style="127" customWidth="1"/>
    <col min="9982" max="9982" width="8" style="127" customWidth="1"/>
    <col min="9983" max="9983" width="8.140625" style="127" customWidth="1"/>
    <col min="9984" max="9984" width="9.42578125" style="127" customWidth="1"/>
    <col min="9985" max="9990" width="7.7109375" style="127" customWidth="1"/>
    <col min="9991" max="9991" width="8.42578125" style="127" customWidth="1"/>
    <col min="9992" max="9992" width="17.28515625" style="127" customWidth="1"/>
    <col min="9993" max="10235" width="9.140625" style="127"/>
    <col min="10236" max="10236" width="32.7109375" style="127" customWidth="1"/>
    <col min="10237" max="10237" width="7.7109375" style="127" customWidth="1"/>
    <col min="10238" max="10238" width="8" style="127" customWidth="1"/>
    <col min="10239" max="10239" width="8.140625" style="127" customWidth="1"/>
    <col min="10240" max="10240" width="9.42578125" style="127" customWidth="1"/>
    <col min="10241" max="10246" width="7.7109375" style="127" customWidth="1"/>
    <col min="10247" max="10247" width="8.42578125" style="127" customWidth="1"/>
    <col min="10248" max="10248" width="17.28515625" style="127" customWidth="1"/>
    <col min="10249" max="10491" width="9.140625" style="127"/>
    <col min="10492" max="10492" width="32.7109375" style="127" customWidth="1"/>
    <col min="10493" max="10493" width="7.7109375" style="127" customWidth="1"/>
    <col min="10494" max="10494" width="8" style="127" customWidth="1"/>
    <col min="10495" max="10495" width="8.140625" style="127" customWidth="1"/>
    <col min="10496" max="10496" width="9.42578125" style="127" customWidth="1"/>
    <col min="10497" max="10502" width="7.7109375" style="127" customWidth="1"/>
    <col min="10503" max="10503" width="8.42578125" style="127" customWidth="1"/>
    <col min="10504" max="10504" width="17.28515625" style="127" customWidth="1"/>
    <col min="10505" max="10747" width="9.140625" style="127"/>
    <col min="10748" max="10748" width="32.7109375" style="127" customWidth="1"/>
    <col min="10749" max="10749" width="7.7109375" style="127" customWidth="1"/>
    <col min="10750" max="10750" width="8" style="127" customWidth="1"/>
    <col min="10751" max="10751" width="8.140625" style="127" customWidth="1"/>
    <col min="10752" max="10752" width="9.42578125" style="127" customWidth="1"/>
    <col min="10753" max="10758" width="7.7109375" style="127" customWidth="1"/>
    <col min="10759" max="10759" width="8.42578125" style="127" customWidth="1"/>
    <col min="10760" max="10760" width="17.28515625" style="127" customWidth="1"/>
    <col min="10761" max="11003" width="9.140625" style="127"/>
    <col min="11004" max="11004" width="32.7109375" style="127" customWidth="1"/>
    <col min="11005" max="11005" width="7.7109375" style="127" customWidth="1"/>
    <col min="11006" max="11006" width="8" style="127" customWidth="1"/>
    <col min="11007" max="11007" width="8.140625" style="127" customWidth="1"/>
    <col min="11008" max="11008" width="9.42578125" style="127" customWidth="1"/>
    <col min="11009" max="11014" width="7.7109375" style="127" customWidth="1"/>
    <col min="11015" max="11015" width="8.42578125" style="127" customWidth="1"/>
    <col min="11016" max="11016" width="17.28515625" style="127" customWidth="1"/>
    <col min="11017" max="11259" width="9.140625" style="127"/>
    <col min="11260" max="11260" width="32.7109375" style="127" customWidth="1"/>
    <col min="11261" max="11261" width="7.7109375" style="127" customWidth="1"/>
    <col min="11262" max="11262" width="8" style="127" customWidth="1"/>
    <col min="11263" max="11263" width="8.140625" style="127" customWidth="1"/>
    <col min="11264" max="11264" width="9.42578125" style="127" customWidth="1"/>
    <col min="11265" max="11270" width="7.7109375" style="127" customWidth="1"/>
    <col min="11271" max="11271" width="8.42578125" style="127" customWidth="1"/>
    <col min="11272" max="11272" width="17.28515625" style="127" customWidth="1"/>
    <col min="11273" max="11515" width="9.140625" style="127"/>
    <col min="11516" max="11516" width="32.7109375" style="127" customWidth="1"/>
    <col min="11517" max="11517" width="7.7109375" style="127" customWidth="1"/>
    <col min="11518" max="11518" width="8" style="127" customWidth="1"/>
    <col min="11519" max="11519" width="8.140625" style="127" customWidth="1"/>
    <col min="11520" max="11520" width="9.42578125" style="127" customWidth="1"/>
    <col min="11521" max="11526" width="7.7109375" style="127" customWidth="1"/>
    <col min="11527" max="11527" width="8.42578125" style="127" customWidth="1"/>
    <col min="11528" max="11528" width="17.28515625" style="127" customWidth="1"/>
    <col min="11529" max="11771" width="9.140625" style="127"/>
    <col min="11772" max="11772" width="32.7109375" style="127" customWidth="1"/>
    <col min="11773" max="11773" width="7.7109375" style="127" customWidth="1"/>
    <col min="11774" max="11774" width="8" style="127" customWidth="1"/>
    <col min="11775" max="11775" width="8.140625" style="127" customWidth="1"/>
    <col min="11776" max="11776" width="9.42578125" style="127" customWidth="1"/>
    <col min="11777" max="11782" width="7.7109375" style="127" customWidth="1"/>
    <col min="11783" max="11783" width="8.42578125" style="127" customWidth="1"/>
    <col min="11784" max="11784" width="17.28515625" style="127" customWidth="1"/>
    <col min="11785" max="12027" width="9.140625" style="127"/>
    <col min="12028" max="12028" width="32.7109375" style="127" customWidth="1"/>
    <col min="12029" max="12029" width="7.7109375" style="127" customWidth="1"/>
    <col min="12030" max="12030" width="8" style="127" customWidth="1"/>
    <col min="12031" max="12031" width="8.140625" style="127" customWidth="1"/>
    <col min="12032" max="12032" width="9.42578125" style="127" customWidth="1"/>
    <col min="12033" max="12038" width="7.7109375" style="127" customWidth="1"/>
    <col min="12039" max="12039" width="8.42578125" style="127" customWidth="1"/>
    <col min="12040" max="12040" width="17.28515625" style="127" customWidth="1"/>
    <col min="12041" max="12283" width="9.140625" style="127"/>
    <col min="12284" max="12284" width="32.7109375" style="127" customWidth="1"/>
    <col min="12285" max="12285" width="7.7109375" style="127" customWidth="1"/>
    <col min="12286" max="12286" width="8" style="127" customWidth="1"/>
    <col min="12287" max="12287" width="8.140625" style="127" customWidth="1"/>
    <col min="12288" max="12288" width="9.42578125" style="127" customWidth="1"/>
    <col min="12289" max="12294" width="7.7109375" style="127" customWidth="1"/>
    <col min="12295" max="12295" width="8.42578125" style="127" customWidth="1"/>
    <col min="12296" max="12296" width="17.28515625" style="127" customWidth="1"/>
    <col min="12297" max="12539" width="9.140625" style="127"/>
    <col min="12540" max="12540" width="32.7109375" style="127" customWidth="1"/>
    <col min="12541" max="12541" width="7.7109375" style="127" customWidth="1"/>
    <col min="12542" max="12542" width="8" style="127" customWidth="1"/>
    <col min="12543" max="12543" width="8.140625" style="127" customWidth="1"/>
    <col min="12544" max="12544" width="9.42578125" style="127" customWidth="1"/>
    <col min="12545" max="12550" width="7.7109375" style="127" customWidth="1"/>
    <col min="12551" max="12551" width="8.42578125" style="127" customWidth="1"/>
    <col min="12552" max="12552" width="17.28515625" style="127" customWidth="1"/>
    <col min="12553" max="12795" width="9.140625" style="127"/>
    <col min="12796" max="12796" width="32.7109375" style="127" customWidth="1"/>
    <col min="12797" max="12797" width="7.7109375" style="127" customWidth="1"/>
    <col min="12798" max="12798" width="8" style="127" customWidth="1"/>
    <col min="12799" max="12799" width="8.140625" style="127" customWidth="1"/>
    <col min="12800" max="12800" width="9.42578125" style="127" customWidth="1"/>
    <col min="12801" max="12806" width="7.7109375" style="127" customWidth="1"/>
    <col min="12807" max="12807" width="8.42578125" style="127" customWidth="1"/>
    <col min="12808" max="12808" width="17.28515625" style="127" customWidth="1"/>
    <col min="12809" max="13051" width="9.140625" style="127"/>
    <col min="13052" max="13052" width="32.7109375" style="127" customWidth="1"/>
    <col min="13053" max="13053" width="7.7109375" style="127" customWidth="1"/>
    <col min="13054" max="13054" width="8" style="127" customWidth="1"/>
    <col min="13055" max="13055" width="8.140625" style="127" customWidth="1"/>
    <col min="13056" max="13056" width="9.42578125" style="127" customWidth="1"/>
    <col min="13057" max="13062" width="7.7109375" style="127" customWidth="1"/>
    <col min="13063" max="13063" width="8.42578125" style="127" customWidth="1"/>
    <col min="13064" max="13064" width="17.28515625" style="127" customWidth="1"/>
    <col min="13065" max="13307" width="9.140625" style="127"/>
    <col min="13308" max="13308" width="32.7109375" style="127" customWidth="1"/>
    <col min="13309" max="13309" width="7.7109375" style="127" customWidth="1"/>
    <col min="13310" max="13310" width="8" style="127" customWidth="1"/>
    <col min="13311" max="13311" width="8.140625" style="127" customWidth="1"/>
    <col min="13312" max="13312" width="9.42578125" style="127" customWidth="1"/>
    <col min="13313" max="13318" width="7.7109375" style="127" customWidth="1"/>
    <col min="13319" max="13319" width="8.42578125" style="127" customWidth="1"/>
    <col min="13320" max="13320" width="17.28515625" style="127" customWidth="1"/>
    <col min="13321" max="13563" width="9.140625" style="127"/>
    <col min="13564" max="13564" width="32.7109375" style="127" customWidth="1"/>
    <col min="13565" max="13565" width="7.7109375" style="127" customWidth="1"/>
    <col min="13566" max="13566" width="8" style="127" customWidth="1"/>
    <col min="13567" max="13567" width="8.140625" style="127" customWidth="1"/>
    <col min="13568" max="13568" width="9.42578125" style="127" customWidth="1"/>
    <col min="13569" max="13574" width="7.7109375" style="127" customWidth="1"/>
    <col min="13575" max="13575" width="8.42578125" style="127" customWidth="1"/>
    <col min="13576" max="13576" width="17.28515625" style="127" customWidth="1"/>
    <col min="13577" max="13819" width="9.140625" style="127"/>
    <col min="13820" max="13820" width="32.7109375" style="127" customWidth="1"/>
    <col min="13821" max="13821" width="7.7109375" style="127" customWidth="1"/>
    <col min="13822" max="13822" width="8" style="127" customWidth="1"/>
    <col min="13823" max="13823" width="8.140625" style="127" customWidth="1"/>
    <col min="13824" max="13824" width="9.42578125" style="127" customWidth="1"/>
    <col min="13825" max="13830" width="7.7109375" style="127" customWidth="1"/>
    <col min="13831" max="13831" width="8.42578125" style="127" customWidth="1"/>
    <col min="13832" max="13832" width="17.28515625" style="127" customWidth="1"/>
    <col min="13833" max="14075" width="9.140625" style="127"/>
    <col min="14076" max="14076" width="32.7109375" style="127" customWidth="1"/>
    <col min="14077" max="14077" width="7.7109375" style="127" customWidth="1"/>
    <col min="14078" max="14078" width="8" style="127" customWidth="1"/>
    <col min="14079" max="14079" width="8.140625" style="127" customWidth="1"/>
    <col min="14080" max="14080" width="9.42578125" style="127" customWidth="1"/>
    <col min="14081" max="14086" width="7.7109375" style="127" customWidth="1"/>
    <col min="14087" max="14087" width="8.42578125" style="127" customWidth="1"/>
    <col min="14088" max="14088" width="17.28515625" style="127" customWidth="1"/>
    <col min="14089" max="14331" width="9.140625" style="127"/>
    <col min="14332" max="14332" width="32.7109375" style="127" customWidth="1"/>
    <col min="14333" max="14333" width="7.7109375" style="127" customWidth="1"/>
    <col min="14334" max="14334" width="8" style="127" customWidth="1"/>
    <col min="14335" max="14335" width="8.140625" style="127" customWidth="1"/>
    <col min="14336" max="14336" width="9.42578125" style="127" customWidth="1"/>
    <col min="14337" max="14342" width="7.7109375" style="127" customWidth="1"/>
    <col min="14343" max="14343" width="8.42578125" style="127" customWidth="1"/>
    <col min="14344" max="14344" width="17.28515625" style="127" customWidth="1"/>
    <col min="14345" max="14587" width="9.140625" style="127"/>
    <col min="14588" max="14588" width="32.7109375" style="127" customWidth="1"/>
    <col min="14589" max="14589" width="7.7109375" style="127" customWidth="1"/>
    <col min="14590" max="14590" width="8" style="127" customWidth="1"/>
    <col min="14591" max="14591" width="8.140625" style="127" customWidth="1"/>
    <col min="14592" max="14592" width="9.42578125" style="127" customWidth="1"/>
    <col min="14593" max="14598" width="7.7109375" style="127" customWidth="1"/>
    <col min="14599" max="14599" width="8.42578125" style="127" customWidth="1"/>
    <col min="14600" max="14600" width="17.28515625" style="127" customWidth="1"/>
    <col min="14601" max="14843" width="9.140625" style="127"/>
    <col min="14844" max="14844" width="32.7109375" style="127" customWidth="1"/>
    <col min="14845" max="14845" width="7.7109375" style="127" customWidth="1"/>
    <col min="14846" max="14846" width="8" style="127" customWidth="1"/>
    <col min="14847" max="14847" width="8.140625" style="127" customWidth="1"/>
    <col min="14848" max="14848" width="9.42578125" style="127" customWidth="1"/>
    <col min="14849" max="14854" width="7.7109375" style="127" customWidth="1"/>
    <col min="14855" max="14855" width="8.42578125" style="127" customWidth="1"/>
    <col min="14856" max="14856" width="17.28515625" style="127" customWidth="1"/>
    <col min="14857" max="15099" width="9.140625" style="127"/>
    <col min="15100" max="15100" width="32.7109375" style="127" customWidth="1"/>
    <col min="15101" max="15101" width="7.7109375" style="127" customWidth="1"/>
    <col min="15102" max="15102" width="8" style="127" customWidth="1"/>
    <col min="15103" max="15103" width="8.140625" style="127" customWidth="1"/>
    <col min="15104" max="15104" width="9.42578125" style="127" customWidth="1"/>
    <col min="15105" max="15110" width="7.7109375" style="127" customWidth="1"/>
    <col min="15111" max="15111" width="8.42578125" style="127" customWidth="1"/>
    <col min="15112" max="15112" width="17.28515625" style="127" customWidth="1"/>
    <col min="15113" max="15355" width="9.140625" style="127"/>
    <col min="15356" max="15356" width="32.7109375" style="127" customWidth="1"/>
    <col min="15357" max="15357" width="7.7109375" style="127" customWidth="1"/>
    <col min="15358" max="15358" width="8" style="127" customWidth="1"/>
    <col min="15359" max="15359" width="8.140625" style="127" customWidth="1"/>
    <col min="15360" max="15360" width="9.42578125" style="127" customWidth="1"/>
    <col min="15361" max="15366" width="7.7109375" style="127" customWidth="1"/>
    <col min="15367" max="15367" width="8.42578125" style="127" customWidth="1"/>
    <col min="15368" max="15368" width="17.28515625" style="127" customWidth="1"/>
    <col min="15369" max="15611" width="9.140625" style="127"/>
    <col min="15612" max="15612" width="32.7109375" style="127" customWidth="1"/>
    <col min="15613" max="15613" width="7.7109375" style="127" customWidth="1"/>
    <col min="15614" max="15614" width="8" style="127" customWidth="1"/>
    <col min="15615" max="15615" width="8.140625" style="127" customWidth="1"/>
    <col min="15616" max="15616" width="9.42578125" style="127" customWidth="1"/>
    <col min="15617" max="15622" width="7.7109375" style="127" customWidth="1"/>
    <col min="15623" max="15623" width="8.42578125" style="127" customWidth="1"/>
    <col min="15624" max="15624" width="17.28515625" style="127" customWidth="1"/>
    <col min="15625" max="15867" width="9.140625" style="127"/>
    <col min="15868" max="15868" width="32.7109375" style="127" customWidth="1"/>
    <col min="15869" max="15869" width="7.7109375" style="127" customWidth="1"/>
    <col min="15870" max="15870" width="8" style="127" customWidth="1"/>
    <col min="15871" max="15871" width="8.140625" style="127" customWidth="1"/>
    <col min="15872" max="15872" width="9.42578125" style="127" customWidth="1"/>
    <col min="15873" max="15878" width="7.7109375" style="127" customWidth="1"/>
    <col min="15879" max="15879" width="8.42578125" style="127" customWidth="1"/>
    <col min="15880" max="15880" width="17.28515625" style="127" customWidth="1"/>
    <col min="15881" max="16123" width="9.140625" style="127"/>
    <col min="16124" max="16124" width="32.7109375" style="127" customWidth="1"/>
    <col min="16125" max="16125" width="7.7109375" style="127" customWidth="1"/>
    <col min="16126" max="16126" width="8" style="127" customWidth="1"/>
    <col min="16127" max="16127" width="8.140625" style="127" customWidth="1"/>
    <col min="16128" max="16128" width="9.42578125" style="127" customWidth="1"/>
    <col min="16129" max="16134" width="7.7109375" style="127" customWidth="1"/>
    <col min="16135" max="16135" width="8.42578125" style="127" customWidth="1"/>
    <col min="16136" max="16136" width="17.28515625" style="127" customWidth="1"/>
    <col min="16137" max="16384" width="9.140625" style="127"/>
  </cols>
  <sheetData>
    <row r="1" spans="1:8" x14ac:dyDescent="0.2">
      <c r="A1" s="126" t="s">
        <v>2</v>
      </c>
      <c r="B1" s="126"/>
      <c r="C1" s="126"/>
      <c r="D1" s="126"/>
      <c r="E1" s="126"/>
      <c r="F1" s="126"/>
      <c r="G1" s="126"/>
      <c r="H1" s="126"/>
    </row>
    <row r="2" spans="1:8" ht="8.25" customHeight="1" x14ac:dyDescent="0.2">
      <c r="A2" s="128" t="s">
        <v>118</v>
      </c>
      <c r="B2" s="126" t="s">
        <v>149</v>
      </c>
      <c r="C2" s="126"/>
      <c r="D2" s="126"/>
      <c r="E2" s="126"/>
      <c r="F2" s="126"/>
      <c r="G2" s="128" t="s">
        <v>9</v>
      </c>
      <c r="H2" s="128" t="s">
        <v>122</v>
      </c>
    </row>
    <row r="3" spans="1:8" ht="11.45" customHeight="1" x14ac:dyDescent="0.2">
      <c r="A3" s="128"/>
      <c r="B3" s="129" t="s">
        <v>4</v>
      </c>
      <c r="C3" s="129" t="s">
        <v>150</v>
      </c>
      <c r="D3" s="129" t="s">
        <v>151</v>
      </c>
      <c r="E3" s="129" t="s">
        <v>121</v>
      </c>
      <c r="F3" s="129" t="s">
        <v>8</v>
      </c>
      <c r="G3" s="128"/>
      <c r="H3" s="128"/>
    </row>
    <row r="4" spans="1:8" x14ac:dyDescent="0.2">
      <c r="A4" s="128" t="s">
        <v>152</v>
      </c>
      <c r="B4" s="128"/>
      <c r="C4" s="128"/>
      <c r="D4" s="128"/>
      <c r="E4" s="128"/>
      <c r="F4" s="128"/>
      <c r="G4" s="128"/>
      <c r="H4" s="128"/>
    </row>
    <row r="5" spans="1:8" ht="11.45" customHeight="1" x14ac:dyDescent="0.2">
      <c r="A5" s="130" t="s">
        <v>153</v>
      </c>
      <c r="B5" s="131">
        <v>250</v>
      </c>
      <c r="C5" s="131">
        <v>5.56</v>
      </c>
      <c r="D5" s="131">
        <v>9.6300000000000008</v>
      </c>
      <c r="E5" s="131">
        <v>39.49</v>
      </c>
      <c r="F5" s="131">
        <v>264.58</v>
      </c>
      <c r="G5" s="132" t="s">
        <v>154</v>
      </c>
      <c r="H5" s="133" t="s">
        <v>155</v>
      </c>
    </row>
    <row r="6" spans="1:8" ht="11.45" customHeight="1" x14ac:dyDescent="0.2">
      <c r="A6" s="130" t="s">
        <v>156</v>
      </c>
      <c r="B6" s="134">
        <v>30</v>
      </c>
      <c r="C6" s="131">
        <v>6.96</v>
      </c>
      <c r="D6" s="131">
        <v>8.85</v>
      </c>
      <c r="E6" s="131">
        <v>0</v>
      </c>
      <c r="F6" s="131">
        <v>108</v>
      </c>
      <c r="G6" s="132" t="s">
        <v>157</v>
      </c>
      <c r="H6" s="130" t="s">
        <v>158</v>
      </c>
    </row>
    <row r="7" spans="1:8" s="136" customFormat="1" x14ac:dyDescent="0.2">
      <c r="A7" s="135" t="s">
        <v>159</v>
      </c>
      <c r="B7" s="132">
        <v>60</v>
      </c>
      <c r="C7" s="131">
        <v>5.7</v>
      </c>
      <c r="D7" s="131">
        <v>1.8</v>
      </c>
      <c r="E7" s="131">
        <v>31.2</v>
      </c>
      <c r="F7" s="131">
        <v>159</v>
      </c>
      <c r="G7" s="134" t="s">
        <v>160</v>
      </c>
      <c r="H7" s="133" t="s">
        <v>161</v>
      </c>
    </row>
    <row r="8" spans="1:8" ht="12.75" customHeight="1" x14ac:dyDescent="0.2">
      <c r="A8" s="135" t="s">
        <v>38</v>
      </c>
      <c r="B8" s="134">
        <v>215</v>
      </c>
      <c r="C8" s="134">
        <v>7.0000000000000007E-2</v>
      </c>
      <c r="D8" s="134">
        <v>0.02</v>
      </c>
      <c r="E8" s="134">
        <v>15</v>
      </c>
      <c r="F8" s="134">
        <v>60</v>
      </c>
      <c r="G8" s="134" t="s">
        <v>39</v>
      </c>
      <c r="H8" s="130" t="s">
        <v>40</v>
      </c>
    </row>
    <row r="9" spans="1:8" s="140" customFormat="1" ht="10.9" customHeight="1" x14ac:dyDescent="0.25">
      <c r="A9" s="137" t="s">
        <v>162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/>
      <c r="H9" s="139"/>
    </row>
    <row r="10" spans="1:8" ht="11.45" customHeight="1" x14ac:dyDescent="0.2">
      <c r="A10" s="141" t="s">
        <v>27</v>
      </c>
      <c r="B10" s="142">
        <f t="shared" ref="B10:F10" si="0">SUM(B5:B9)</f>
        <v>555</v>
      </c>
      <c r="C10" s="142">
        <f t="shared" si="0"/>
        <v>18.29</v>
      </c>
      <c r="D10" s="142">
        <f t="shared" si="0"/>
        <v>20.3</v>
      </c>
      <c r="E10" s="142">
        <f t="shared" si="0"/>
        <v>85.69</v>
      </c>
      <c r="F10" s="142">
        <f t="shared" si="0"/>
        <v>591.57999999999993</v>
      </c>
      <c r="G10" s="129"/>
      <c r="H10" s="130"/>
    </row>
    <row r="11" spans="1:8" x14ac:dyDescent="0.2">
      <c r="A11" s="126" t="s">
        <v>163</v>
      </c>
      <c r="B11" s="126"/>
      <c r="C11" s="126"/>
      <c r="D11" s="126"/>
      <c r="E11" s="126"/>
      <c r="F11" s="126"/>
      <c r="G11" s="126"/>
      <c r="H11" s="126"/>
    </row>
    <row r="12" spans="1:8" ht="12" customHeight="1" x14ac:dyDescent="0.2">
      <c r="A12" s="130" t="s">
        <v>164</v>
      </c>
      <c r="B12" s="131">
        <v>260</v>
      </c>
      <c r="C12" s="131">
        <v>2.35</v>
      </c>
      <c r="D12" s="131">
        <v>6.6</v>
      </c>
      <c r="E12" s="131">
        <v>14.05</v>
      </c>
      <c r="F12" s="131">
        <v>124.8</v>
      </c>
      <c r="G12" s="132" t="s">
        <v>165</v>
      </c>
      <c r="H12" s="143" t="s">
        <v>166</v>
      </c>
    </row>
    <row r="13" spans="1:8" s="144" customFormat="1" x14ac:dyDescent="0.2">
      <c r="A13" s="135" t="s">
        <v>167</v>
      </c>
      <c r="B13" s="132">
        <v>100</v>
      </c>
      <c r="C13" s="132">
        <v>11.63</v>
      </c>
      <c r="D13" s="132">
        <v>14.08</v>
      </c>
      <c r="E13" s="132">
        <v>10.08</v>
      </c>
      <c r="F13" s="132">
        <v>230.1</v>
      </c>
      <c r="G13" s="134" t="s">
        <v>168</v>
      </c>
      <c r="H13" s="130" t="s">
        <v>169</v>
      </c>
    </row>
    <row r="14" spans="1:8" ht="11.25" customHeight="1" x14ac:dyDescent="0.2">
      <c r="A14" s="130" t="s">
        <v>170</v>
      </c>
      <c r="B14" s="134">
        <v>5</v>
      </c>
      <c r="C14" s="131">
        <v>0.04</v>
      </c>
      <c r="D14" s="131">
        <v>3.6</v>
      </c>
      <c r="E14" s="131">
        <v>0.06</v>
      </c>
      <c r="F14" s="131">
        <v>33</v>
      </c>
      <c r="G14" s="132" t="s">
        <v>171</v>
      </c>
      <c r="H14" s="143" t="s">
        <v>172</v>
      </c>
    </row>
    <row r="15" spans="1:8" ht="12.75" customHeight="1" x14ac:dyDescent="0.2">
      <c r="A15" s="135" t="s">
        <v>50</v>
      </c>
      <c r="B15" s="134">
        <v>180</v>
      </c>
      <c r="C15" s="132">
        <v>3.67</v>
      </c>
      <c r="D15" s="132">
        <v>5.76</v>
      </c>
      <c r="E15" s="132">
        <v>24.53</v>
      </c>
      <c r="F15" s="132">
        <v>164.7</v>
      </c>
      <c r="G15" s="134" t="s">
        <v>51</v>
      </c>
      <c r="H15" s="135" t="s">
        <v>52</v>
      </c>
    </row>
    <row r="16" spans="1:8" ht="33.75" customHeight="1" x14ac:dyDescent="0.2">
      <c r="A16" s="145" t="s">
        <v>173</v>
      </c>
      <c r="B16" s="131">
        <v>100</v>
      </c>
      <c r="C16" s="131">
        <v>2.35</v>
      </c>
      <c r="D16" s="131">
        <v>0.15</v>
      </c>
      <c r="E16" s="131">
        <v>6.75</v>
      </c>
      <c r="F16" s="131">
        <v>37.5</v>
      </c>
      <c r="G16" s="132" t="s">
        <v>174</v>
      </c>
      <c r="H16" s="135" t="s">
        <v>175</v>
      </c>
    </row>
    <row r="17" spans="1:251" x14ac:dyDescent="0.2">
      <c r="A17" s="130" t="s">
        <v>176</v>
      </c>
      <c r="B17" s="134">
        <v>200</v>
      </c>
      <c r="C17" s="132">
        <v>0.15</v>
      </c>
      <c r="D17" s="132">
        <v>0.06</v>
      </c>
      <c r="E17" s="132">
        <v>20.65</v>
      </c>
      <c r="F17" s="132">
        <v>82.9</v>
      </c>
      <c r="G17" s="132" t="s">
        <v>177</v>
      </c>
      <c r="H17" s="135" t="s">
        <v>178</v>
      </c>
    </row>
    <row r="18" spans="1:251" x14ac:dyDescent="0.2">
      <c r="A18" s="145" t="s">
        <v>41</v>
      </c>
      <c r="B18" s="132">
        <v>40</v>
      </c>
      <c r="C18" s="132">
        <v>2.6</v>
      </c>
      <c r="D18" s="132">
        <v>0.4</v>
      </c>
      <c r="E18" s="132">
        <v>17.2</v>
      </c>
      <c r="F18" s="132">
        <v>85</v>
      </c>
      <c r="G18" s="132" t="s">
        <v>25</v>
      </c>
      <c r="H18" s="130" t="s">
        <v>42</v>
      </c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</row>
    <row r="19" spans="1:251" x14ac:dyDescent="0.2">
      <c r="A19" s="145" t="s">
        <v>126</v>
      </c>
      <c r="B19" s="134">
        <v>40</v>
      </c>
      <c r="C19" s="132">
        <v>3.2</v>
      </c>
      <c r="D19" s="132">
        <v>0.4</v>
      </c>
      <c r="E19" s="132">
        <v>20.399999999999999</v>
      </c>
      <c r="F19" s="132">
        <v>100</v>
      </c>
      <c r="G19" s="134" t="s">
        <v>25</v>
      </c>
      <c r="H19" s="135" t="s">
        <v>26</v>
      </c>
    </row>
    <row r="20" spans="1:251" x14ac:dyDescent="0.2">
      <c r="A20" s="141" t="s">
        <v>27</v>
      </c>
      <c r="B20" s="142">
        <f t="shared" ref="B20:F20" si="1">SUM(B12:B19)</f>
        <v>925</v>
      </c>
      <c r="C20" s="142">
        <f t="shared" si="1"/>
        <v>25.99</v>
      </c>
      <c r="D20" s="142">
        <f t="shared" si="1"/>
        <v>31.049999999999994</v>
      </c>
      <c r="E20" s="142">
        <f t="shared" si="1"/>
        <v>113.72</v>
      </c>
      <c r="F20" s="142">
        <f t="shared" si="1"/>
        <v>857.99999999999989</v>
      </c>
      <c r="G20" s="129"/>
      <c r="H20" s="130"/>
    </row>
    <row r="21" spans="1:251" x14ac:dyDescent="0.2">
      <c r="A21" s="128" t="s">
        <v>179</v>
      </c>
      <c r="B21" s="128"/>
      <c r="C21" s="128"/>
      <c r="D21" s="128"/>
      <c r="E21" s="128"/>
      <c r="F21" s="128"/>
      <c r="G21" s="128"/>
      <c r="H21" s="128"/>
    </row>
    <row r="22" spans="1:251" ht="22.5" customHeight="1" x14ac:dyDescent="0.2">
      <c r="A22" s="130" t="s">
        <v>128</v>
      </c>
      <c r="B22" s="134">
        <v>100</v>
      </c>
      <c r="C22" s="132">
        <v>8.7100000000000009</v>
      </c>
      <c r="D22" s="132">
        <v>9.68</v>
      </c>
      <c r="E22" s="132">
        <v>58.08</v>
      </c>
      <c r="F22" s="132">
        <v>361.74</v>
      </c>
      <c r="G22" s="134" t="s">
        <v>129</v>
      </c>
      <c r="H22" s="135" t="s">
        <v>130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</row>
    <row r="23" spans="1:251" x14ac:dyDescent="0.2">
      <c r="A23" s="130" t="s">
        <v>180</v>
      </c>
      <c r="B23" s="132">
        <v>100</v>
      </c>
      <c r="C23" s="132">
        <v>0.4</v>
      </c>
      <c r="D23" s="132">
        <v>0.4</v>
      </c>
      <c r="E23" s="132">
        <v>9.8000000000000007</v>
      </c>
      <c r="F23" s="132">
        <v>47</v>
      </c>
      <c r="G23" s="134" t="s">
        <v>181</v>
      </c>
      <c r="H23" s="130" t="s">
        <v>182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</row>
    <row r="24" spans="1:251" x14ac:dyDescent="0.2">
      <c r="A24" s="148" t="s">
        <v>21</v>
      </c>
      <c r="B24" s="132">
        <v>222</v>
      </c>
      <c r="C24" s="134">
        <v>0.13</v>
      </c>
      <c r="D24" s="134">
        <v>0.02</v>
      </c>
      <c r="E24" s="134">
        <v>15.2</v>
      </c>
      <c r="F24" s="134">
        <v>62</v>
      </c>
      <c r="G24" s="134" t="s">
        <v>22</v>
      </c>
      <c r="H24" s="145" t="s">
        <v>23</v>
      </c>
    </row>
    <row r="25" spans="1:251" x14ac:dyDescent="0.2">
      <c r="A25" s="141" t="s">
        <v>27</v>
      </c>
      <c r="B25" s="129">
        <f t="shared" ref="B25:F25" si="2">SUM(B22:B24)</f>
        <v>422</v>
      </c>
      <c r="C25" s="129">
        <f t="shared" si="2"/>
        <v>9.240000000000002</v>
      </c>
      <c r="D25" s="129">
        <f t="shared" si="2"/>
        <v>10.1</v>
      </c>
      <c r="E25" s="129">
        <f t="shared" si="2"/>
        <v>83.08</v>
      </c>
      <c r="F25" s="129">
        <f t="shared" si="2"/>
        <v>470.74</v>
      </c>
      <c r="G25" s="129"/>
      <c r="H25" s="130"/>
    </row>
    <row r="26" spans="1:251" x14ac:dyDescent="0.2">
      <c r="A26" s="141" t="s">
        <v>125</v>
      </c>
      <c r="B26" s="129">
        <f t="shared" ref="B26:F26" si="3">SUM(B10,B20,B25)</f>
        <v>1902</v>
      </c>
      <c r="C26" s="129">
        <f t="shared" si="3"/>
        <v>53.52</v>
      </c>
      <c r="D26" s="129">
        <f t="shared" si="3"/>
        <v>61.449999999999996</v>
      </c>
      <c r="E26" s="129">
        <f t="shared" si="3"/>
        <v>282.49</v>
      </c>
      <c r="F26" s="129">
        <f t="shared" si="3"/>
        <v>1920.32</v>
      </c>
      <c r="G26" s="129"/>
      <c r="H26" s="130"/>
    </row>
    <row r="27" spans="1:251" x14ac:dyDescent="0.2">
      <c r="A27" s="126" t="s">
        <v>28</v>
      </c>
      <c r="B27" s="126"/>
      <c r="C27" s="126"/>
      <c r="D27" s="126"/>
      <c r="E27" s="126"/>
      <c r="F27" s="126"/>
      <c r="G27" s="126"/>
      <c r="H27" s="126"/>
    </row>
    <row r="28" spans="1:251" x14ac:dyDescent="0.2">
      <c r="A28" s="128" t="s">
        <v>118</v>
      </c>
      <c r="B28" s="126" t="s">
        <v>149</v>
      </c>
      <c r="C28" s="126"/>
      <c r="D28" s="126"/>
      <c r="E28" s="126"/>
      <c r="F28" s="126"/>
      <c r="G28" s="128" t="s">
        <v>9</v>
      </c>
      <c r="H28" s="128" t="s">
        <v>122</v>
      </c>
    </row>
    <row r="29" spans="1:251" ht="11.45" customHeight="1" x14ac:dyDescent="0.2">
      <c r="A29" s="128"/>
      <c r="B29" s="129" t="s">
        <v>4</v>
      </c>
      <c r="C29" s="129" t="s">
        <v>150</v>
      </c>
      <c r="D29" s="129" t="s">
        <v>151</v>
      </c>
      <c r="E29" s="129" t="s">
        <v>121</v>
      </c>
      <c r="F29" s="129" t="s">
        <v>8</v>
      </c>
      <c r="G29" s="128"/>
      <c r="H29" s="128"/>
    </row>
    <row r="30" spans="1:251" x14ac:dyDescent="0.2">
      <c r="A30" s="128" t="s">
        <v>152</v>
      </c>
      <c r="B30" s="128"/>
      <c r="C30" s="128"/>
      <c r="D30" s="128"/>
      <c r="E30" s="128"/>
      <c r="F30" s="128"/>
      <c r="G30" s="128"/>
      <c r="H30" s="128"/>
    </row>
    <row r="31" spans="1:251" x14ac:dyDescent="0.2">
      <c r="A31" s="130" t="s">
        <v>32</v>
      </c>
      <c r="B31" s="131">
        <v>200</v>
      </c>
      <c r="C31" s="131">
        <v>20.56</v>
      </c>
      <c r="D31" s="131">
        <v>18.16</v>
      </c>
      <c r="E31" s="131">
        <v>56.38</v>
      </c>
      <c r="F31" s="131">
        <v>481.5</v>
      </c>
      <c r="G31" s="134" t="s">
        <v>33</v>
      </c>
      <c r="H31" s="143" t="s">
        <v>34</v>
      </c>
    </row>
    <row r="32" spans="1:251" s="144" customFormat="1" x14ac:dyDescent="0.2">
      <c r="A32" s="135" t="s">
        <v>159</v>
      </c>
      <c r="B32" s="132">
        <v>50</v>
      </c>
      <c r="C32" s="131">
        <v>4.75</v>
      </c>
      <c r="D32" s="131">
        <v>1.5</v>
      </c>
      <c r="E32" s="131">
        <v>26</v>
      </c>
      <c r="F32" s="131">
        <v>132.5</v>
      </c>
      <c r="G32" s="134" t="s">
        <v>160</v>
      </c>
      <c r="H32" s="133" t="s">
        <v>161</v>
      </c>
    </row>
    <row r="33" spans="1:251" s="144" customFormat="1" x14ac:dyDescent="0.2">
      <c r="A33" s="130" t="s">
        <v>183</v>
      </c>
      <c r="B33" s="134">
        <v>100</v>
      </c>
      <c r="C33" s="132">
        <v>0.4</v>
      </c>
      <c r="D33" s="132">
        <v>0.4</v>
      </c>
      <c r="E33" s="132">
        <f>19.6/2</f>
        <v>9.8000000000000007</v>
      </c>
      <c r="F33" s="132">
        <f>94/2</f>
        <v>47</v>
      </c>
      <c r="G33" s="134" t="s">
        <v>181</v>
      </c>
      <c r="H33" s="130" t="s">
        <v>182</v>
      </c>
    </row>
    <row r="34" spans="1:251" x14ac:dyDescent="0.2">
      <c r="A34" s="148" t="s">
        <v>21</v>
      </c>
      <c r="B34" s="132">
        <v>222</v>
      </c>
      <c r="C34" s="134">
        <v>0.13</v>
      </c>
      <c r="D34" s="134">
        <v>0.02</v>
      </c>
      <c r="E34" s="134">
        <v>15.2</v>
      </c>
      <c r="F34" s="134">
        <v>62</v>
      </c>
      <c r="G34" s="134" t="s">
        <v>22</v>
      </c>
      <c r="H34" s="145" t="s">
        <v>23</v>
      </c>
    </row>
    <row r="35" spans="1:251" x14ac:dyDescent="0.2">
      <c r="A35" s="141" t="s">
        <v>27</v>
      </c>
      <c r="B35" s="142">
        <f t="shared" ref="B35:F35" si="4">SUM(B31:B34)</f>
        <v>572</v>
      </c>
      <c r="C35" s="142">
        <f t="shared" si="4"/>
        <v>25.839999999999996</v>
      </c>
      <c r="D35" s="142">
        <f t="shared" si="4"/>
        <v>20.079999999999998</v>
      </c>
      <c r="E35" s="142">
        <f t="shared" si="4"/>
        <v>107.38</v>
      </c>
      <c r="F35" s="142">
        <f t="shared" si="4"/>
        <v>723</v>
      </c>
      <c r="G35" s="129"/>
      <c r="H35" s="130"/>
    </row>
    <row r="36" spans="1:251" x14ac:dyDescent="0.2">
      <c r="A36" s="126" t="s">
        <v>163</v>
      </c>
      <c r="B36" s="126"/>
      <c r="C36" s="126"/>
      <c r="D36" s="126"/>
      <c r="E36" s="126"/>
      <c r="F36" s="126"/>
      <c r="G36" s="126"/>
      <c r="H36" s="126"/>
    </row>
    <row r="37" spans="1:251" ht="12" customHeight="1" x14ac:dyDescent="0.2">
      <c r="A37" s="130" t="s">
        <v>184</v>
      </c>
      <c r="B37" s="132">
        <v>250</v>
      </c>
      <c r="C37" s="132">
        <v>5.49</v>
      </c>
      <c r="D37" s="132">
        <v>5.27</v>
      </c>
      <c r="E37" s="132">
        <v>16.54</v>
      </c>
      <c r="F37" s="132">
        <v>148.25</v>
      </c>
      <c r="G37" s="132" t="s">
        <v>185</v>
      </c>
      <c r="H37" s="133" t="s">
        <v>186</v>
      </c>
    </row>
    <row r="38" spans="1:251" x14ac:dyDescent="0.2">
      <c r="A38" s="145" t="s">
        <v>187</v>
      </c>
      <c r="B38" s="132">
        <v>100</v>
      </c>
      <c r="C38" s="132">
        <v>12.81</v>
      </c>
      <c r="D38" s="132">
        <v>14.46</v>
      </c>
      <c r="E38" s="132">
        <v>4.5</v>
      </c>
      <c r="F38" s="132">
        <v>210.7</v>
      </c>
      <c r="G38" s="134" t="s">
        <v>188</v>
      </c>
      <c r="H38" s="130" t="s">
        <v>189</v>
      </c>
    </row>
    <row r="39" spans="1:251" x14ac:dyDescent="0.2">
      <c r="A39" s="130" t="s">
        <v>18</v>
      </c>
      <c r="B39" s="134">
        <v>180</v>
      </c>
      <c r="C39" s="132">
        <v>6.62</v>
      </c>
      <c r="D39" s="132">
        <v>5.42</v>
      </c>
      <c r="E39" s="132">
        <v>31.73</v>
      </c>
      <c r="F39" s="132">
        <v>202.14</v>
      </c>
      <c r="G39" s="134" t="s">
        <v>19</v>
      </c>
      <c r="H39" s="130" t="s">
        <v>20</v>
      </c>
    </row>
    <row r="40" spans="1:251" x14ac:dyDescent="0.2">
      <c r="A40" s="130" t="s">
        <v>190</v>
      </c>
      <c r="B40" s="132">
        <v>200</v>
      </c>
      <c r="C40" s="132">
        <v>0.76</v>
      </c>
      <c r="D40" s="132">
        <v>0.04</v>
      </c>
      <c r="E40" s="132">
        <v>20.22</v>
      </c>
      <c r="F40" s="132">
        <v>85.51</v>
      </c>
      <c r="G40" s="132" t="s">
        <v>191</v>
      </c>
      <c r="H40" s="135" t="s">
        <v>192</v>
      </c>
    </row>
    <row r="41" spans="1:251" s="149" customFormat="1" x14ac:dyDescent="0.2">
      <c r="A41" s="130" t="s">
        <v>183</v>
      </c>
      <c r="B41" s="132">
        <v>100</v>
      </c>
      <c r="C41" s="132">
        <v>0.4</v>
      </c>
      <c r="D41" s="132">
        <v>0.4</v>
      </c>
      <c r="E41" s="132">
        <v>9.8000000000000007</v>
      </c>
      <c r="F41" s="132">
        <v>47</v>
      </c>
      <c r="G41" s="134" t="s">
        <v>181</v>
      </c>
      <c r="H41" s="130" t="s">
        <v>182</v>
      </c>
    </row>
    <row r="42" spans="1:251" x14ac:dyDescent="0.2">
      <c r="A42" s="145" t="s">
        <v>41</v>
      </c>
      <c r="B42" s="132">
        <v>40</v>
      </c>
      <c r="C42" s="132">
        <v>2.6</v>
      </c>
      <c r="D42" s="132">
        <v>0.4</v>
      </c>
      <c r="E42" s="132">
        <v>17.2</v>
      </c>
      <c r="F42" s="132">
        <v>85</v>
      </c>
      <c r="G42" s="132" t="s">
        <v>25</v>
      </c>
      <c r="H42" s="130" t="s">
        <v>42</v>
      </c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</row>
    <row r="43" spans="1:251" x14ac:dyDescent="0.2">
      <c r="A43" s="145" t="s">
        <v>126</v>
      </c>
      <c r="B43" s="134">
        <v>40</v>
      </c>
      <c r="C43" s="132">
        <v>3.2</v>
      </c>
      <c r="D43" s="132">
        <v>0.4</v>
      </c>
      <c r="E43" s="132">
        <v>20.399999999999999</v>
      </c>
      <c r="F43" s="132">
        <v>100</v>
      </c>
      <c r="G43" s="134" t="s">
        <v>25</v>
      </c>
      <c r="H43" s="135" t="s">
        <v>26</v>
      </c>
    </row>
    <row r="44" spans="1:251" x14ac:dyDescent="0.2">
      <c r="A44" s="141" t="s">
        <v>27</v>
      </c>
      <c r="B44" s="142">
        <f t="shared" ref="B44:F44" si="5">SUM(B37:B43)</f>
        <v>910</v>
      </c>
      <c r="C44" s="142">
        <f t="shared" si="5"/>
        <v>31.880000000000003</v>
      </c>
      <c r="D44" s="142">
        <f t="shared" si="5"/>
        <v>26.389999999999993</v>
      </c>
      <c r="E44" s="142">
        <f t="shared" si="5"/>
        <v>120.38999999999999</v>
      </c>
      <c r="F44" s="142">
        <f t="shared" si="5"/>
        <v>878.59999999999991</v>
      </c>
      <c r="G44" s="129"/>
      <c r="H44" s="130"/>
    </row>
    <row r="45" spans="1:251" x14ac:dyDescent="0.2">
      <c r="A45" s="128" t="s">
        <v>179</v>
      </c>
      <c r="B45" s="128"/>
      <c r="C45" s="128"/>
      <c r="D45" s="128"/>
      <c r="E45" s="128"/>
      <c r="F45" s="128"/>
      <c r="G45" s="128"/>
      <c r="H45" s="128"/>
    </row>
    <row r="46" spans="1:251" x14ac:dyDescent="0.2">
      <c r="A46" s="130" t="s">
        <v>193</v>
      </c>
      <c r="B46" s="134">
        <v>80</v>
      </c>
      <c r="C46" s="132">
        <v>9.5399999999999991</v>
      </c>
      <c r="D46" s="132">
        <v>11.9</v>
      </c>
      <c r="E46" s="132">
        <v>40.9</v>
      </c>
      <c r="F46" s="132">
        <v>300.8</v>
      </c>
      <c r="G46" s="134" t="s">
        <v>194</v>
      </c>
      <c r="H46" s="135" t="s">
        <v>195</v>
      </c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</row>
    <row r="47" spans="1:251" x14ac:dyDescent="0.2">
      <c r="A47" s="130" t="s">
        <v>180</v>
      </c>
      <c r="B47" s="132">
        <v>100</v>
      </c>
      <c r="C47" s="132">
        <v>0.04</v>
      </c>
      <c r="D47" s="132">
        <v>0.04</v>
      </c>
      <c r="E47" s="132">
        <v>9.8000000000000007</v>
      </c>
      <c r="F47" s="132">
        <v>47</v>
      </c>
      <c r="G47" s="134" t="s">
        <v>181</v>
      </c>
      <c r="H47" s="130" t="s">
        <v>182</v>
      </c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</row>
    <row r="48" spans="1:251" x14ac:dyDescent="0.2">
      <c r="A48" s="148" t="s">
        <v>21</v>
      </c>
      <c r="B48" s="132">
        <v>222</v>
      </c>
      <c r="C48" s="134">
        <v>0.13</v>
      </c>
      <c r="D48" s="134">
        <v>0.02</v>
      </c>
      <c r="E48" s="134">
        <v>15.2</v>
      </c>
      <c r="F48" s="134">
        <v>62</v>
      </c>
      <c r="G48" s="134" t="s">
        <v>22</v>
      </c>
      <c r="H48" s="145" t="s">
        <v>23</v>
      </c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  <c r="IA48" s="147"/>
      <c r="IB48" s="147"/>
      <c r="IC48" s="147"/>
      <c r="ID48" s="147"/>
      <c r="IE48" s="147"/>
      <c r="IF48" s="147"/>
      <c r="IG48" s="147"/>
      <c r="IH48" s="147"/>
      <c r="II48" s="147"/>
      <c r="IJ48" s="147"/>
      <c r="IK48" s="147"/>
      <c r="IL48" s="147"/>
      <c r="IM48" s="147"/>
      <c r="IN48" s="147"/>
      <c r="IO48" s="147"/>
      <c r="IP48" s="147"/>
      <c r="IQ48" s="147"/>
    </row>
    <row r="49" spans="1:8" x14ac:dyDescent="0.2">
      <c r="A49" s="141" t="s">
        <v>27</v>
      </c>
      <c r="B49" s="129">
        <f t="shared" ref="B49:F49" si="6">SUM(B46:B48)</f>
        <v>402</v>
      </c>
      <c r="C49" s="129">
        <f t="shared" si="6"/>
        <v>9.7099999999999991</v>
      </c>
      <c r="D49" s="129">
        <f t="shared" si="6"/>
        <v>11.959999999999999</v>
      </c>
      <c r="E49" s="129">
        <f t="shared" si="6"/>
        <v>65.900000000000006</v>
      </c>
      <c r="F49" s="129">
        <f t="shared" si="6"/>
        <v>409.8</v>
      </c>
      <c r="G49" s="129"/>
      <c r="H49" s="130"/>
    </row>
    <row r="50" spans="1:8" x14ac:dyDescent="0.2">
      <c r="A50" s="141" t="s">
        <v>125</v>
      </c>
      <c r="B50" s="129">
        <f t="shared" ref="B50:F50" si="7">SUM(B35,B44,B49)</f>
        <v>1884</v>
      </c>
      <c r="C50" s="129">
        <f t="shared" si="7"/>
        <v>67.429999999999993</v>
      </c>
      <c r="D50" s="129">
        <f t="shared" si="7"/>
        <v>58.429999999999993</v>
      </c>
      <c r="E50" s="129">
        <f t="shared" si="7"/>
        <v>293.66999999999996</v>
      </c>
      <c r="F50" s="129">
        <f t="shared" si="7"/>
        <v>2011.3999999999999</v>
      </c>
      <c r="G50" s="129"/>
      <c r="H50" s="130"/>
    </row>
    <row r="51" spans="1:8" x14ac:dyDescent="0.2">
      <c r="A51" s="126" t="s">
        <v>43</v>
      </c>
      <c r="B51" s="126"/>
      <c r="C51" s="126"/>
      <c r="D51" s="126"/>
      <c r="E51" s="126"/>
      <c r="F51" s="126"/>
      <c r="G51" s="126"/>
      <c r="H51" s="126"/>
    </row>
    <row r="52" spans="1:8" ht="10.5" customHeight="1" x14ac:dyDescent="0.2">
      <c r="A52" s="128" t="s">
        <v>118</v>
      </c>
      <c r="B52" s="126" t="s">
        <v>149</v>
      </c>
      <c r="C52" s="126"/>
      <c r="D52" s="126"/>
      <c r="E52" s="126"/>
      <c r="F52" s="126"/>
      <c r="G52" s="128" t="s">
        <v>9</v>
      </c>
      <c r="H52" s="128" t="s">
        <v>122</v>
      </c>
    </row>
    <row r="53" spans="1:8" ht="11.45" customHeight="1" x14ac:dyDescent="0.2">
      <c r="A53" s="128"/>
      <c r="B53" s="129" t="s">
        <v>4</v>
      </c>
      <c r="C53" s="129" t="s">
        <v>150</v>
      </c>
      <c r="D53" s="129" t="s">
        <v>151</v>
      </c>
      <c r="E53" s="129" t="s">
        <v>121</v>
      </c>
      <c r="F53" s="129" t="s">
        <v>8</v>
      </c>
      <c r="G53" s="128"/>
      <c r="H53" s="128"/>
    </row>
    <row r="54" spans="1:8" x14ac:dyDescent="0.2">
      <c r="A54" s="128" t="s">
        <v>152</v>
      </c>
      <c r="B54" s="128"/>
      <c r="C54" s="128"/>
      <c r="D54" s="128"/>
      <c r="E54" s="128"/>
      <c r="F54" s="128"/>
      <c r="G54" s="128"/>
      <c r="H54" s="128"/>
    </row>
    <row r="55" spans="1:8" x14ac:dyDescent="0.2">
      <c r="A55" s="150" t="s">
        <v>196</v>
      </c>
      <c r="B55" s="151">
        <v>100</v>
      </c>
      <c r="C55" s="152">
        <v>11.3</v>
      </c>
      <c r="D55" s="152">
        <v>19.5</v>
      </c>
      <c r="E55" s="152">
        <v>2.9</v>
      </c>
      <c r="F55" s="152">
        <v>230.7</v>
      </c>
      <c r="G55" s="153" t="s">
        <v>197</v>
      </c>
      <c r="H55" s="154" t="s">
        <v>198</v>
      </c>
    </row>
    <row r="56" spans="1:8" ht="12.75" customHeight="1" x14ac:dyDescent="0.2">
      <c r="A56" s="135" t="s">
        <v>50</v>
      </c>
      <c r="B56" s="134">
        <v>180</v>
      </c>
      <c r="C56" s="132">
        <v>3.67</v>
      </c>
      <c r="D56" s="132">
        <v>5.76</v>
      </c>
      <c r="E56" s="132">
        <v>24.53</v>
      </c>
      <c r="F56" s="132">
        <v>164.7</v>
      </c>
      <c r="G56" s="134" t="s">
        <v>51</v>
      </c>
      <c r="H56" s="135" t="s">
        <v>52</v>
      </c>
    </row>
    <row r="57" spans="1:8" s="144" customFormat="1" ht="21.75" customHeight="1" x14ac:dyDescent="0.2">
      <c r="A57" s="145" t="s">
        <v>199</v>
      </c>
      <c r="B57" s="132">
        <v>100</v>
      </c>
      <c r="C57" s="131">
        <f>0.66/60*100</f>
        <v>1.1000000000000001</v>
      </c>
      <c r="D57" s="131">
        <f>0.12/60*100</f>
        <v>0.2</v>
      </c>
      <c r="E57" s="131">
        <f>2.28/60*100</f>
        <v>3.8</v>
      </c>
      <c r="F57" s="131">
        <f>13.2/60*100</f>
        <v>22</v>
      </c>
      <c r="G57" s="132" t="s">
        <v>137</v>
      </c>
      <c r="H57" s="135" t="s">
        <v>138</v>
      </c>
    </row>
    <row r="58" spans="1:8" x14ac:dyDescent="0.2">
      <c r="A58" s="145" t="s">
        <v>24</v>
      </c>
      <c r="B58" s="134">
        <v>60</v>
      </c>
      <c r="C58" s="131">
        <f>4/50*60</f>
        <v>4.8</v>
      </c>
      <c r="D58" s="131">
        <f>0.5/50*60</f>
        <v>0.6</v>
      </c>
      <c r="E58" s="131">
        <f>25.5/50*60</f>
        <v>30.6</v>
      </c>
      <c r="F58" s="131">
        <f>125/50*60</f>
        <v>150</v>
      </c>
      <c r="G58" s="134" t="s">
        <v>25</v>
      </c>
      <c r="H58" s="135" t="s">
        <v>26</v>
      </c>
    </row>
    <row r="59" spans="1:8" x14ac:dyDescent="0.2">
      <c r="A59" s="135" t="s">
        <v>38</v>
      </c>
      <c r="B59" s="134">
        <v>215</v>
      </c>
      <c r="C59" s="134">
        <v>7.0000000000000007E-2</v>
      </c>
      <c r="D59" s="134">
        <v>0.02</v>
      </c>
      <c r="E59" s="134">
        <v>15</v>
      </c>
      <c r="F59" s="134">
        <v>60</v>
      </c>
      <c r="G59" s="134" t="s">
        <v>39</v>
      </c>
      <c r="H59" s="130" t="s">
        <v>40</v>
      </c>
    </row>
    <row r="60" spans="1:8" x14ac:dyDescent="0.2">
      <c r="A60" s="141" t="s">
        <v>27</v>
      </c>
      <c r="B60" s="142">
        <f t="shared" ref="B60:F60" si="8">SUM(B55:B59)</f>
        <v>655</v>
      </c>
      <c r="C60" s="142">
        <f t="shared" si="8"/>
        <v>20.94</v>
      </c>
      <c r="D60" s="142">
        <f t="shared" si="8"/>
        <v>26.08</v>
      </c>
      <c r="E60" s="142">
        <f t="shared" si="8"/>
        <v>76.83</v>
      </c>
      <c r="F60" s="142">
        <f t="shared" si="8"/>
        <v>627.4</v>
      </c>
      <c r="G60" s="129"/>
      <c r="H60" s="130"/>
    </row>
    <row r="61" spans="1:8" ht="14.45" customHeight="1" x14ac:dyDescent="0.2">
      <c r="A61" s="126" t="s">
        <v>163</v>
      </c>
      <c r="B61" s="126"/>
      <c r="C61" s="126"/>
      <c r="D61" s="126"/>
      <c r="E61" s="126"/>
      <c r="F61" s="126"/>
      <c r="G61" s="126"/>
      <c r="H61" s="126"/>
    </row>
    <row r="62" spans="1:8" ht="13.5" customHeight="1" x14ac:dyDescent="0.2">
      <c r="A62" s="130" t="s">
        <v>200</v>
      </c>
      <c r="B62" s="155">
        <v>260</v>
      </c>
      <c r="C62" s="155">
        <v>1.74</v>
      </c>
      <c r="D62" s="155">
        <v>6.33</v>
      </c>
      <c r="E62" s="155">
        <v>11.16</v>
      </c>
      <c r="F62" s="155">
        <v>111.14</v>
      </c>
      <c r="G62" s="132" t="s">
        <v>271</v>
      </c>
      <c r="H62" s="148" t="s">
        <v>201</v>
      </c>
    </row>
    <row r="63" spans="1:8" ht="11.25" customHeight="1" x14ac:dyDescent="0.2">
      <c r="A63" s="130" t="s">
        <v>47</v>
      </c>
      <c r="B63" s="131">
        <v>100</v>
      </c>
      <c r="C63" s="156">
        <v>17.7</v>
      </c>
      <c r="D63" s="156">
        <v>12.7</v>
      </c>
      <c r="E63" s="156">
        <v>11.6</v>
      </c>
      <c r="F63" s="156">
        <v>231</v>
      </c>
      <c r="G63" s="157" t="s">
        <v>48</v>
      </c>
      <c r="H63" s="135" t="s">
        <v>49</v>
      </c>
    </row>
    <row r="64" spans="1:8" ht="20.25" customHeight="1" x14ac:dyDescent="0.2">
      <c r="A64" s="130" t="s">
        <v>72</v>
      </c>
      <c r="B64" s="158">
        <v>180</v>
      </c>
      <c r="C64" s="158">
        <v>4.38</v>
      </c>
      <c r="D64" s="158">
        <v>6.44</v>
      </c>
      <c r="E64" s="158">
        <v>44.02</v>
      </c>
      <c r="F64" s="158">
        <v>251.64</v>
      </c>
      <c r="G64" s="134" t="s">
        <v>86</v>
      </c>
      <c r="H64" s="130" t="s">
        <v>87</v>
      </c>
    </row>
    <row r="65" spans="1:251" x14ac:dyDescent="0.2">
      <c r="A65" s="130" t="s">
        <v>202</v>
      </c>
      <c r="B65" s="134">
        <v>200</v>
      </c>
      <c r="C65" s="134">
        <v>0</v>
      </c>
      <c r="D65" s="134">
        <v>0</v>
      </c>
      <c r="E65" s="134">
        <v>19.97</v>
      </c>
      <c r="F65" s="134">
        <v>76</v>
      </c>
      <c r="G65" s="134" t="s">
        <v>203</v>
      </c>
      <c r="H65" s="135" t="s">
        <v>204</v>
      </c>
    </row>
    <row r="66" spans="1:251" x14ac:dyDescent="0.2">
      <c r="A66" s="145" t="s">
        <v>41</v>
      </c>
      <c r="B66" s="132">
        <v>40</v>
      </c>
      <c r="C66" s="132">
        <v>2.6</v>
      </c>
      <c r="D66" s="132">
        <v>0.4</v>
      </c>
      <c r="E66" s="132">
        <v>17.2</v>
      </c>
      <c r="F66" s="132">
        <v>85</v>
      </c>
      <c r="G66" s="132" t="s">
        <v>25</v>
      </c>
      <c r="H66" s="130" t="s">
        <v>42</v>
      </c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6"/>
      <c r="DN66" s="146"/>
      <c r="DO66" s="146"/>
      <c r="DP66" s="146"/>
      <c r="DQ66" s="146"/>
      <c r="DR66" s="146"/>
      <c r="DS66" s="146"/>
      <c r="DT66" s="146"/>
      <c r="DU66" s="146"/>
      <c r="DV66" s="146"/>
      <c r="DW66" s="146"/>
      <c r="DX66" s="146"/>
      <c r="DY66" s="146"/>
      <c r="DZ66" s="146"/>
      <c r="EA66" s="146"/>
      <c r="EB66" s="146"/>
      <c r="EC66" s="146"/>
      <c r="ED66" s="146"/>
      <c r="EE66" s="146"/>
      <c r="EF66" s="146"/>
      <c r="EG66" s="146"/>
      <c r="EH66" s="146"/>
      <c r="EI66" s="146"/>
      <c r="EJ66" s="146"/>
      <c r="EK66" s="146"/>
      <c r="EL66" s="146"/>
      <c r="EM66" s="146"/>
      <c r="EN66" s="146"/>
      <c r="EO66" s="146"/>
      <c r="EP66" s="146"/>
      <c r="EQ66" s="146"/>
      <c r="ER66" s="146"/>
      <c r="ES66" s="146"/>
      <c r="ET66" s="146"/>
      <c r="EU66" s="146"/>
      <c r="EV66" s="146"/>
      <c r="EW66" s="146"/>
      <c r="EX66" s="146"/>
      <c r="EY66" s="146"/>
      <c r="EZ66" s="146"/>
      <c r="FA66" s="146"/>
      <c r="FB66" s="146"/>
      <c r="FC66" s="146"/>
      <c r="FD66" s="146"/>
      <c r="FE66" s="146"/>
      <c r="FF66" s="146"/>
      <c r="FG66" s="146"/>
      <c r="FH66" s="146"/>
      <c r="FI66" s="146"/>
      <c r="FJ66" s="146"/>
      <c r="FK66" s="146"/>
      <c r="FL66" s="146"/>
      <c r="FM66" s="146"/>
      <c r="FN66" s="146"/>
      <c r="FO66" s="146"/>
      <c r="FP66" s="146"/>
      <c r="FQ66" s="146"/>
      <c r="FR66" s="146"/>
      <c r="FS66" s="146"/>
      <c r="FT66" s="146"/>
      <c r="FU66" s="146"/>
      <c r="FV66" s="146"/>
      <c r="FW66" s="146"/>
      <c r="FX66" s="146"/>
      <c r="FY66" s="146"/>
      <c r="FZ66" s="146"/>
      <c r="GA66" s="146"/>
      <c r="GB66" s="146"/>
      <c r="GC66" s="146"/>
      <c r="GD66" s="146"/>
      <c r="GE66" s="146"/>
      <c r="GF66" s="146"/>
      <c r="GG66" s="146"/>
      <c r="GH66" s="146"/>
      <c r="GI66" s="146"/>
      <c r="GJ66" s="146"/>
      <c r="GK66" s="146"/>
      <c r="GL66" s="146"/>
      <c r="GM66" s="146"/>
      <c r="GN66" s="146"/>
      <c r="GO66" s="146"/>
      <c r="GP66" s="146"/>
      <c r="GQ66" s="146"/>
      <c r="GR66" s="146"/>
      <c r="GS66" s="146"/>
      <c r="GT66" s="146"/>
      <c r="GU66" s="146"/>
      <c r="GV66" s="146"/>
      <c r="GW66" s="146"/>
      <c r="GX66" s="146"/>
      <c r="GY66" s="146"/>
      <c r="GZ66" s="146"/>
      <c r="HA66" s="146"/>
      <c r="HB66" s="146"/>
      <c r="HC66" s="146"/>
      <c r="HD66" s="146"/>
      <c r="HE66" s="146"/>
      <c r="HF66" s="146"/>
      <c r="HG66" s="146"/>
      <c r="HH66" s="146"/>
      <c r="HI66" s="146"/>
      <c r="HJ66" s="146"/>
      <c r="HK66" s="146"/>
      <c r="HL66" s="146"/>
      <c r="HM66" s="146"/>
      <c r="HN66" s="146"/>
      <c r="HO66" s="146"/>
      <c r="HP66" s="146"/>
      <c r="HQ66" s="146"/>
      <c r="HR66" s="146"/>
      <c r="HS66" s="146"/>
      <c r="HT66" s="146"/>
      <c r="HU66" s="146"/>
      <c r="HV66" s="146"/>
      <c r="HW66" s="146"/>
      <c r="HX66" s="146"/>
      <c r="HY66" s="146"/>
      <c r="HZ66" s="146"/>
      <c r="IA66" s="146"/>
      <c r="IB66" s="146"/>
      <c r="IC66" s="146"/>
      <c r="ID66" s="146"/>
      <c r="IE66" s="146"/>
      <c r="IF66" s="146"/>
      <c r="IG66" s="146"/>
      <c r="IH66" s="146"/>
      <c r="II66" s="146"/>
      <c r="IJ66" s="146"/>
      <c r="IK66" s="146"/>
      <c r="IL66" s="146"/>
      <c r="IM66" s="146"/>
      <c r="IN66" s="146"/>
      <c r="IO66" s="146"/>
      <c r="IP66" s="146"/>
      <c r="IQ66" s="146"/>
    </row>
    <row r="67" spans="1:251" x14ac:dyDescent="0.2">
      <c r="A67" s="145" t="s">
        <v>126</v>
      </c>
      <c r="B67" s="134">
        <v>40</v>
      </c>
      <c r="C67" s="132">
        <v>3.2</v>
      </c>
      <c r="D67" s="132">
        <v>0.4</v>
      </c>
      <c r="E67" s="132">
        <v>20.399999999999999</v>
      </c>
      <c r="F67" s="132">
        <v>100</v>
      </c>
      <c r="G67" s="134" t="s">
        <v>25</v>
      </c>
      <c r="H67" s="135" t="s">
        <v>26</v>
      </c>
    </row>
    <row r="68" spans="1:251" x14ac:dyDescent="0.2">
      <c r="A68" s="141" t="s">
        <v>27</v>
      </c>
      <c r="B68" s="142">
        <f t="shared" ref="B68:F68" si="9">SUM(B62:B67)</f>
        <v>820</v>
      </c>
      <c r="C68" s="142">
        <f t="shared" si="9"/>
        <v>29.619999999999997</v>
      </c>
      <c r="D68" s="142">
        <f t="shared" si="9"/>
        <v>26.27</v>
      </c>
      <c r="E68" s="142">
        <f t="shared" si="9"/>
        <v>124.35</v>
      </c>
      <c r="F68" s="142">
        <f t="shared" si="9"/>
        <v>854.78</v>
      </c>
      <c r="G68" s="129"/>
      <c r="H68" s="130"/>
    </row>
    <row r="69" spans="1:251" x14ac:dyDescent="0.2">
      <c r="A69" s="128" t="s">
        <v>179</v>
      </c>
      <c r="B69" s="128"/>
      <c r="C69" s="128"/>
      <c r="D69" s="128"/>
      <c r="E69" s="128"/>
      <c r="F69" s="128"/>
      <c r="G69" s="128"/>
      <c r="H69" s="128"/>
    </row>
    <row r="70" spans="1:251" s="146" customFormat="1" x14ac:dyDescent="0.2">
      <c r="A70" s="145" t="s">
        <v>205</v>
      </c>
      <c r="B70" s="132">
        <v>100</v>
      </c>
      <c r="C70" s="131">
        <v>8.64</v>
      </c>
      <c r="D70" s="131">
        <v>9.85</v>
      </c>
      <c r="E70" s="131">
        <v>45.53</v>
      </c>
      <c r="F70" s="131">
        <v>292.98</v>
      </c>
      <c r="G70" s="132" t="s">
        <v>206</v>
      </c>
      <c r="H70" s="130" t="s">
        <v>207</v>
      </c>
    </row>
    <row r="71" spans="1:251" x14ac:dyDescent="0.2">
      <c r="A71" s="130" t="s">
        <v>180</v>
      </c>
      <c r="B71" s="132">
        <v>100</v>
      </c>
      <c r="C71" s="132">
        <v>0.04</v>
      </c>
      <c r="D71" s="132">
        <v>0.04</v>
      </c>
      <c r="E71" s="132">
        <v>9.8000000000000007</v>
      </c>
      <c r="F71" s="132">
        <v>47</v>
      </c>
      <c r="G71" s="134" t="s">
        <v>181</v>
      </c>
      <c r="H71" s="130" t="s">
        <v>182</v>
      </c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47"/>
      <c r="ES71" s="147"/>
      <c r="ET71" s="147"/>
      <c r="EU71" s="147"/>
      <c r="EV71" s="147"/>
      <c r="EW71" s="147"/>
      <c r="EX71" s="147"/>
      <c r="EY71" s="147"/>
      <c r="EZ71" s="147"/>
      <c r="FA71" s="147"/>
      <c r="FB71" s="147"/>
      <c r="FC71" s="147"/>
      <c r="FD71" s="147"/>
      <c r="FE71" s="147"/>
      <c r="FF71" s="147"/>
      <c r="FG71" s="147"/>
      <c r="FH71" s="147"/>
      <c r="FI71" s="147"/>
      <c r="FJ71" s="147"/>
      <c r="FK71" s="147"/>
      <c r="FL71" s="147"/>
      <c r="FM71" s="147"/>
      <c r="FN71" s="147"/>
      <c r="FO71" s="147"/>
      <c r="FP71" s="147"/>
      <c r="FQ71" s="147"/>
      <c r="FR71" s="147"/>
      <c r="FS71" s="147"/>
      <c r="FT71" s="147"/>
      <c r="FU71" s="147"/>
      <c r="FV71" s="147"/>
      <c r="FW71" s="147"/>
      <c r="FX71" s="147"/>
      <c r="FY71" s="147"/>
      <c r="FZ71" s="147"/>
      <c r="GA71" s="147"/>
      <c r="GB71" s="147"/>
      <c r="GC71" s="147"/>
      <c r="GD71" s="147"/>
      <c r="GE71" s="147"/>
      <c r="GF71" s="147"/>
      <c r="GG71" s="147"/>
      <c r="GH71" s="147"/>
      <c r="GI71" s="147"/>
      <c r="GJ71" s="147"/>
      <c r="GK71" s="147"/>
      <c r="GL71" s="147"/>
      <c r="GM71" s="147"/>
      <c r="GN71" s="147"/>
      <c r="GO71" s="147"/>
      <c r="GP71" s="147"/>
      <c r="GQ71" s="147"/>
      <c r="GR71" s="147"/>
      <c r="GS71" s="147"/>
      <c r="GT71" s="147"/>
      <c r="GU71" s="147"/>
      <c r="GV71" s="147"/>
      <c r="GW71" s="147"/>
      <c r="GX71" s="147"/>
      <c r="GY71" s="147"/>
      <c r="GZ71" s="147"/>
      <c r="HA71" s="147"/>
      <c r="HB71" s="147"/>
      <c r="HC71" s="147"/>
      <c r="HD71" s="147"/>
      <c r="HE71" s="147"/>
      <c r="HF71" s="147"/>
      <c r="HG71" s="147"/>
      <c r="HH71" s="147"/>
      <c r="HI71" s="147"/>
      <c r="HJ71" s="147"/>
      <c r="HK71" s="147"/>
      <c r="HL71" s="147"/>
      <c r="HM71" s="147"/>
      <c r="HN71" s="147"/>
      <c r="HO71" s="147"/>
      <c r="HP71" s="147"/>
      <c r="HQ71" s="147"/>
      <c r="HR71" s="147"/>
      <c r="HS71" s="147"/>
      <c r="HT71" s="147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</row>
    <row r="72" spans="1:251" x14ac:dyDescent="0.2">
      <c r="A72" s="148" t="s">
        <v>21</v>
      </c>
      <c r="B72" s="132">
        <v>222</v>
      </c>
      <c r="C72" s="134">
        <v>0.13</v>
      </c>
      <c r="D72" s="134">
        <v>0.02</v>
      </c>
      <c r="E72" s="134">
        <v>15.2</v>
      </c>
      <c r="F72" s="134">
        <v>62</v>
      </c>
      <c r="G72" s="134" t="s">
        <v>22</v>
      </c>
      <c r="H72" s="145" t="s">
        <v>23</v>
      </c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7"/>
      <c r="FL72" s="147"/>
      <c r="FM72" s="147"/>
      <c r="FN72" s="147"/>
      <c r="FO72" s="147"/>
      <c r="FP72" s="147"/>
      <c r="FQ72" s="147"/>
      <c r="FR72" s="147"/>
      <c r="FS72" s="147"/>
      <c r="FT72" s="147"/>
      <c r="FU72" s="147"/>
      <c r="FV72" s="147"/>
      <c r="FW72" s="147"/>
      <c r="FX72" s="147"/>
      <c r="FY72" s="147"/>
      <c r="FZ72" s="147"/>
      <c r="GA72" s="147"/>
      <c r="GB72" s="147"/>
      <c r="GC72" s="147"/>
      <c r="GD72" s="147"/>
      <c r="GE72" s="147"/>
      <c r="GF72" s="147"/>
      <c r="GG72" s="147"/>
      <c r="GH72" s="147"/>
      <c r="GI72" s="147"/>
      <c r="GJ72" s="147"/>
      <c r="GK72" s="147"/>
      <c r="GL72" s="147"/>
      <c r="GM72" s="147"/>
      <c r="GN72" s="147"/>
      <c r="GO72" s="147"/>
      <c r="GP72" s="147"/>
      <c r="GQ72" s="147"/>
      <c r="GR72" s="147"/>
      <c r="GS72" s="147"/>
      <c r="GT72" s="147"/>
      <c r="GU72" s="147"/>
      <c r="GV72" s="147"/>
      <c r="GW72" s="147"/>
      <c r="GX72" s="147"/>
      <c r="GY72" s="147"/>
      <c r="GZ72" s="147"/>
      <c r="HA72" s="147"/>
      <c r="HB72" s="147"/>
      <c r="HC72" s="147"/>
      <c r="HD72" s="147"/>
      <c r="HE72" s="147"/>
      <c r="HF72" s="147"/>
      <c r="HG72" s="147"/>
      <c r="HH72" s="147"/>
      <c r="HI72" s="147"/>
      <c r="HJ72" s="147"/>
      <c r="HK72" s="147"/>
      <c r="HL72" s="147"/>
      <c r="HM72" s="147"/>
      <c r="HN72" s="147"/>
      <c r="HO72" s="147"/>
      <c r="HP72" s="147"/>
      <c r="HQ72" s="147"/>
      <c r="HR72" s="147"/>
      <c r="HS72" s="147"/>
      <c r="HT72" s="147"/>
      <c r="HU72" s="147"/>
      <c r="HV72" s="147"/>
      <c r="HW72" s="147"/>
      <c r="HX72" s="147"/>
      <c r="HY72" s="147"/>
      <c r="HZ72" s="147"/>
      <c r="IA72" s="147"/>
      <c r="IB72" s="147"/>
      <c r="IC72" s="147"/>
      <c r="ID72" s="147"/>
      <c r="IE72" s="147"/>
      <c r="IF72" s="147"/>
      <c r="IG72" s="147"/>
      <c r="IH72" s="147"/>
      <c r="II72" s="147"/>
      <c r="IJ72" s="147"/>
      <c r="IK72" s="147"/>
      <c r="IL72" s="147"/>
      <c r="IM72" s="147"/>
      <c r="IN72" s="147"/>
      <c r="IO72" s="147"/>
      <c r="IP72" s="147"/>
      <c r="IQ72" s="147"/>
    </row>
    <row r="73" spans="1:251" x14ac:dyDescent="0.2">
      <c r="A73" s="141" t="s">
        <v>27</v>
      </c>
      <c r="B73" s="129">
        <f t="shared" ref="B73:F73" si="10">SUM(B70:B72)</f>
        <v>422</v>
      </c>
      <c r="C73" s="129">
        <f t="shared" si="10"/>
        <v>8.81</v>
      </c>
      <c r="D73" s="129">
        <f t="shared" si="10"/>
        <v>9.9099999999999984</v>
      </c>
      <c r="E73" s="129">
        <f t="shared" si="10"/>
        <v>70.53</v>
      </c>
      <c r="F73" s="129">
        <f t="shared" si="10"/>
        <v>401.98</v>
      </c>
      <c r="G73" s="129"/>
      <c r="H73" s="130"/>
    </row>
    <row r="74" spans="1:251" x14ac:dyDescent="0.2">
      <c r="A74" s="141" t="s">
        <v>125</v>
      </c>
      <c r="B74" s="129">
        <f t="shared" ref="B74:F74" si="11">SUM(B60,B68,B73)</f>
        <v>1897</v>
      </c>
      <c r="C74" s="129">
        <f t="shared" si="11"/>
        <v>59.370000000000005</v>
      </c>
      <c r="D74" s="129">
        <f t="shared" si="11"/>
        <v>62.259999999999991</v>
      </c>
      <c r="E74" s="129">
        <f t="shared" si="11"/>
        <v>271.71000000000004</v>
      </c>
      <c r="F74" s="129">
        <f t="shared" si="11"/>
        <v>1884.1599999999999</v>
      </c>
      <c r="G74" s="129"/>
      <c r="H74" s="130"/>
    </row>
    <row r="75" spans="1:251" x14ac:dyDescent="0.2">
      <c r="A75" s="126" t="s">
        <v>53</v>
      </c>
      <c r="B75" s="126"/>
      <c r="C75" s="126"/>
      <c r="D75" s="126"/>
      <c r="E75" s="126"/>
      <c r="F75" s="126"/>
      <c r="G75" s="126"/>
      <c r="H75" s="126"/>
    </row>
    <row r="76" spans="1:251" x14ac:dyDescent="0.2">
      <c r="A76" s="128" t="s">
        <v>118</v>
      </c>
      <c r="B76" s="126" t="s">
        <v>149</v>
      </c>
      <c r="C76" s="126"/>
      <c r="D76" s="126"/>
      <c r="E76" s="126"/>
      <c r="F76" s="126"/>
      <c r="G76" s="128" t="s">
        <v>9</v>
      </c>
      <c r="H76" s="128" t="s">
        <v>122</v>
      </c>
    </row>
    <row r="77" spans="1:251" ht="11.45" customHeight="1" x14ac:dyDescent="0.2">
      <c r="A77" s="128"/>
      <c r="B77" s="129" t="s">
        <v>4</v>
      </c>
      <c r="C77" s="129" t="s">
        <v>150</v>
      </c>
      <c r="D77" s="129" t="s">
        <v>151</v>
      </c>
      <c r="E77" s="129" t="s">
        <v>121</v>
      </c>
      <c r="F77" s="129" t="s">
        <v>8</v>
      </c>
      <c r="G77" s="128"/>
      <c r="H77" s="128"/>
    </row>
    <row r="78" spans="1:251" x14ac:dyDescent="0.2">
      <c r="A78" s="128" t="s">
        <v>152</v>
      </c>
      <c r="B78" s="128"/>
      <c r="C78" s="128"/>
      <c r="D78" s="128"/>
      <c r="E78" s="128"/>
      <c r="F78" s="128"/>
      <c r="G78" s="128"/>
      <c r="H78" s="128"/>
    </row>
    <row r="79" spans="1:251" x14ac:dyDescent="0.2">
      <c r="A79" s="130" t="s">
        <v>208</v>
      </c>
      <c r="B79" s="132">
        <v>250</v>
      </c>
      <c r="C79" s="131">
        <v>16.91</v>
      </c>
      <c r="D79" s="131">
        <v>19.899999999999999</v>
      </c>
      <c r="E79" s="131">
        <v>42.64</v>
      </c>
      <c r="F79" s="131">
        <v>418</v>
      </c>
      <c r="G79" s="134" t="s">
        <v>272</v>
      </c>
      <c r="H79" s="130" t="s">
        <v>209</v>
      </c>
    </row>
    <row r="80" spans="1:251" s="160" customFormat="1" x14ac:dyDescent="0.25">
      <c r="A80" s="159" t="s">
        <v>210</v>
      </c>
      <c r="B80" s="138">
        <v>100</v>
      </c>
      <c r="C80" s="131">
        <v>12.03</v>
      </c>
      <c r="D80" s="131">
        <v>12.3</v>
      </c>
      <c r="E80" s="131">
        <v>27.3</v>
      </c>
      <c r="F80" s="131">
        <v>266.3</v>
      </c>
      <c r="G80" s="138" t="s">
        <v>64</v>
      </c>
      <c r="H80" s="159" t="s">
        <v>211</v>
      </c>
    </row>
    <row r="81" spans="1:251" x14ac:dyDescent="0.2">
      <c r="A81" s="148" t="s">
        <v>21</v>
      </c>
      <c r="B81" s="132">
        <v>222</v>
      </c>
      <c r="C81" s="134">
        <v>0.13</v>
      </c>
      <c r="D81" s="134">
        <v>0.02</v>
      </c>
      <c r="E81" s="134">
        <v>15.2</v>
      </c>
      <c r="F81" s="134">
        <v>62</v>
      </c>
      <c r="G81" s="134" t="s">
        <v>22</v>
      </c>
      <c r="H81" s="145" t="s">
        <v>23</v>
      </c>
    </row>
    <row r="82" spans="1:251" x14ac:dyDescent="0.2">
      <c r="A82" s="141" t="s">
        <v>27</v>
      </c>
      <c r="B82" s="129">
        <f t="shared" ref="B82:F82" si="12">SUM(B79:B81)</f>
        <v>572</v>
      </c>
      <c r="C82" s="129">
        <f t="shared" si="12"/>
        <v>29.069999999999997</v>
      </c>
      <c r="D82" s="129">
        <f t="shared" si="12"/>
        <v>32.220000000000006</v>
      </c>
      <c r="E82" s="129">
        <f t="shared" si="12"/>
        <v>85.14</v>
      </c>
      <c r="F82" s="129">
        <f t="shared" si="12"/>
        <v>746.3</v>
      </c>
      <c r="G82" s="129"/>
      <c r="H82" s="130"/>
    </row>
    <row r="83" spans="1:251" x14ac:dyDescent="0.2">
      <c r="A83" s="126" t="s">
        <v>163</v>
      </c>
      <c r="B83" s="126"/>
      <c r="C83" s="126"/>
      <c r="D83" s="126"/>
      <c r="E83" s="126"/>
      <c r="F83" s="126"/>
      <c r="G83" s="126"/>
      <c r="H83" s="126"/>
    </row>
    <row r="84" spans="1:251" s="163" customFormat="1" x14ac:dyDescent="0.2">
      <c r="A84" s="161" t="s">
        <v>212</v>
      </c>
      <c r="B84" s="134">
        <v>260</v>
      </c>
      <c r="C84" s="162">
        <v>1.84</v>
      </c>
      <c r="D84" s="162">
        <v>6.49</v>
      </c>
      <c r="E84" s="162">
        <v>9.5</v>
      </c>
      <c r="F84" s="162">
        <v>111.25</v>
      </c>
      <c r="G84" s="134" t="s">
        <v>273</v>
      </c>
      <c r="H84" s="133" t="s">
        <v>213</v>
      </c>
    </row>
    <row r="85" spans="1:251" x14ac:dyDescent="0.2">
      <c r="A85" s="164" t="s">
        <v>100</v>
      </c>
      <c r="B85" s="165">
        <v>100</v>
      </c>
      <c r="C85" s="152">
        <v>14.1</v>
      </c>
      <c r="D85" s="152">
        <v>15.3</v>
      </c>
      <c r="E85" s="152">
        <v>3.2</v>
      </c>
      <c r="F85" s="152">
        <v>205.9</v>
      </c>
      <c r="G85" s="157" t="s">
        <v>214</v>
      </c>
      <c r="H85" s="135" t="s">
        <v>102</v>
      </c>
    </row>
    <row r="86" spans="1:251" ht="12" customHeight="1" x14ac:dyDescent="0.2">
      <c r="A86" s="145" t="s">
        <v>60</v>
      </c>
      <c r="B86" s="132">
        <v>180</v>
      </c>
      <c r="C86" s="158">
        <v>10.32</v>
      </c>
      <c r="D86" s="158">
        <v>7.31</v>
      </c>
      <c r="E86" s="158">
        <v>46.37</v>
      </c>
      <c r="F86" s="158">
        <v>292.5</v>
      </c>
      <c r="G86" s="134" t="s">
        <v>61</v>
      </c>
      <c r="H86" s="135" t="s">
        <v>62</v>
      </c>
    </row>
    <row r="87" spans="1:251" ht="19.5" customHeight="1" x14ac:dyDescent="0.2">
      <c r="A87" s="145" t="s">
        <v>215</v>
      </c>
      <c r="B87" s="132">
        <v>100</v>
      </c>
      <c r="C87" s="132">
        <v>1.62</v>
      </c>
      <c r="D87" s="132">
        <v>10.050000000000001</v>
      </c>
      <c r="E87" s="132">
        <v>5.88</v>
      </c>
      <c r="F87" s="132">
        <v>116.1</v>
      </c>
      <c r="G87" s="132">
        <v>306</v>
      </c>
      <c r="H87" s="135" t="s">
        <v>216</v>
      </c>
    </row>
    <row r="88" spans="1:251" x14ac:dyDescent="0.2">
      <c r="A88" s="148" t="s">
        <v>217</v>
      </c>
      <c r="B88" s="134">
        <v>200</v>
      </c>
      <c r="C88" s="132">
        <v>0.1</v>
      </c>
      <c r="D88" s="132">
        <v>0.1</v>
      </c>
      <c r="E88" s="132">
        <v>15.9</v>
      </c>
      <c r="F88" s="132">
        <v>65</v>
      </c>
      <c r="G88" s="134">
        <v>492</v>
      </c>
      <c r="H88" s="135" t="s">
        <v>218</v>
      </c>
    </row>
    <row r="89" spans="1:251" x14ac:dyDescent="0.2">
      <c r="A89" s="145" t="s">
        <v>41</v>
      </c>
      <c r="B89" s="132">
        <v>40</v>
      </c>
      <c r="C89" s="132">
        <v>2.6</v>
      </c>
      <c r="D89" s="132">
        <v>0.4</v>
      </c>
      <c r="E89" s="132">
        <v>17.2</v>
      </c>
      <c r="F89" s="132">
        <v>85</v>
      </c>
      <c r="G89" s="132" t="s">
        <v>25</v>
      </c>
      <c r="H89" s="130" t="s">
        <v>42</v>
      </c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  <c r="FP89" s="146"/>
      <c r="FQ89" s="146"/>
      <c r="FR89" s="146"/>
      <c r="FS89" s="146"/>
      <c r="FT89" s="146"/>
      <c r="FU89" s="146"/>
      <c r="FV89" s="146"/>
      <c r="FW89" s="146"/>
      <c r="FX89" s="146"/>
      <c r="FY89" s="146"/>
      <c r="FZ89" s="146"/>
      <c r="GA89" s="146"/>
      <c r="GB89" s="146"/>
      <c r="GC89" s="146"/>
      <c r="GD89" s="146"/>
      <c r="GE89" s="146"/>
      <c r="GF89" s="146"/>
      <c r="GG89" s="146"/>
      <c r="GH89" s="146"/>
      <c r="GI89" s="146"/>
      <c r="GJ89" s="146"/>
      <c r="GK89" s="146"/>
      <c r="GL89" s="146"/>
      <c r="GM89" s="146"/>
      <c r="GN89" s="146"/>
      <c r="GO89" s="146"/>
      <c r="GP89" s="146"/>
      <c r="GQ89" s="146"/>
      <c r="GR89" s="146"/>
      <c r="GS89" s="146"/>
      <c r="GT89" s="146"/>
      <c r="GU89" s="146"/>
      <c r="GV89" s="146"/>
      <c r="GW89" s="146"/>
      <c r="GX89" s="146"/>
      <c r="GY89" s="146"/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6"/>
      <c r="HY89" s="146"/>
      <c r="HZ89" s="146"/>
      <c r="IA89" s="146"/>
      <c r="IB89" s="146"/>
      <c r="IC89" s="146"/>
      <c r="ID89" s="146"/>
      <c r="IE89" s="146"/>
      <c r="IF89" s="146"/>
      <c r="IG89" s="146"/>
      <c r="IH89" s="146"/>
      <c r="II89" s="146"/>
      <c r="IJ89" s="146"/>
      <c r="IK89" s="146"/>
      <c r="IL89" s="146"/>
      <c r="IM89" s="146"/>
      <c r="IN89" s="146"/>
      <c r="IO89" s="146"/>
      <c r="IP89" s="146"/>
      <c r="IQ89" s="146"/>
    </row>
    <row r="90" spans="1:251" x14ac:dyDescent="0.2">
      <c r="A90" s="145" t="s">
        <v>126</v>
      </c>
      <c r="B90" s="134">
        <v>40</v>
      </c>
      <c r="C90" s="132">
        <v>3.2</v>
      </c>
      <c r="D90" s="132">
        <v>0.4</v>
      </c>
      <c r="E90" s="132">
        <v>20.399999999999999</v>
      </c>
      <c r="F90" s="132">
        <v>100</v>
      </c>
      <c r="G90" s="134" t="s">
        <v>25</v>
      </c>
      <c r="H90" s="135" t="s">
        <v>26</v>
      </c>
    </row>
    <row r="91" spans="1:251" x14ac:dyDescent="0.2">
      <c r="A91" s="141" t="s">
        <v>27</v>
      </c>
      <c r="B91" s="142">
        <f t="shared" ref="B91:F91" si="13">SUM(B84:B90)</f>
        <v>920</v>
      </c>
      <c r="C91" s="142">
        <f t="shared" si="13"/>
        <v>33.78</v>
      </c>
      <c r="D91" s="142">
        <f t="shared" si="13"/>
        <v>40.049999999999997</v>
      </c>
      <c r="E91" s="142">
        <f t="shared" si="13"/>
        <v>118.44999999999999</v>
      </c>
      <c r="F91" s="142">
        <f t="shared" si="13"/>
        <v>975.75</v>
      </c>
      <c r="G91" s="129"/>
      <c r="H91" s="130"/>
    </row>
    <row r="92" spans="1:251" x14ac:dyDescent="0.2">
      <c r="A92" s="128" t="s">
        <v>179</v>
      </c>
      <c r="B92" s="128"/>
      <c r="C92" s="128"/>
      <c r="D92" s="128"/>
      <c r="E92" s="128"/>
      <c r="F92" s="128"/>
      <c r="G92" s="128"/>
      <c r="H92" s="128"/>
    </row>
    <row r="93" spans="1:251" s="144" customFormat="1" ht="11.25" customHeight="1" x14ac:dyDescent="0.2">
      <c r="A93" s="145" t="s">
        <v>219</v>
      </c>
      <c r="B93" s="132">
        <v>100</v>
      </c>
      <c r="C93" s="131">
        <v>8.5</v>
      </c>
      <c r="D93" s="131">
        <v>7.98</v>
      </c>
      <c r="E93" s="131">
        <v>38.880000000000003</v>
      </c>
      <c r="F93" s="131">
        <v>244.8</v>
      </c>
      <c r="G93" s="132" t="s">
        <v>220</v>
      </c>
      <c r="H93" s="143" t="s">
        <v>221</v>
      </c>
    </row>
    <row r="94" spans="1:251" x14ac:dyDescent="0.2">
      <c r="A94" s="130" t="s">
        <v>180</v>
      </c>
      <c r="B94" s="132">
        <v>100</v>
      </c>
      <c r="C94" s="132">
        <v>0.04</v>
      </c>
      <c r="D94" s="132">
        <v>0.04</v>
      </c>
      <c r="E94" s="132">
        <v>9.8000000000000007</v>
      </c>
      <c r="F94" s="132">
        <v>47</v>
      </c>
      <c r="G94" s="134" t="s">
        <v>181</v>
      </c>
      <c r="H94" s="130" t="s">
        <v>182</v>
      </c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147"/>
      <c r="GK94" s="147"/>
      <c r="GL94" s="147"/>
      <c r="GM94" s="147"/>
      <c r="GN94" s="147"/>
      <c r="GO94" s="147"/>
      <c r="GP94" s="147"/>
      <c r="GQ94" s="147"/>
      <c r="GR94" s="147"/>
      <c r="GS94" s="147"/>
      <c r="GT94" s="147"/>
      <c r="GU94" s="147"/>
      <c r="GV94" s="147"/>
      <c r="GW94" s="147"/>
      <c r="GX94" s="147"/>
      <c r="GY94" s="147"/>
      <c r="GZ94" s="147"/>
      <c r="HA94" s="147"/>
      <c r="HB94" s="147"/>
      <c r="HC94" s="147"/>
      <c r="HD94" s="147"/>
      <c r="HE94" s="147"/>
      <c r="HF94" s="147"/>
      <c r="HG94" s="147"/>
      <c r="HH94" s="147"/>
      <c r="HI94" s="147"/>
      <c r="HJ94" s="147"/>
      <c r="HK94" s="147"/>
      <c r="HL94" s="147"/>
      <c r="HM94" s="147"/>
      <c r="HN94" s="147"/>
      <c r="HO94" s="147"/>
      <c r="HP94" s="147"/>
      <c r="HQ94" s="147"/>
      <c r="HR94" s="147"/>
      <c r="HS94" s="147"/>
      <c r="HT94" s="147"/>
      <c r="HU94" s="147"/>
      <c r="HV94" s="147"/>
      <c r="HW94" s="147"/>
      <c r="HX94" s="147"/>
      <c r="HY94" s="147"/>
      <c r="HZ94" s="147"/>
      <c r="IA94" s="147"/>
      <c r="IB94" s="147"/>
      <c r="IC94" s="147"/>
      <c r="ID94" s="147"/>
      <c r="IE94" s="147"/>
      <c r="IF94" s="147"/>
      <c r="IG94" s="147"/>
      <c r="IH94" s="147"/>
      <c r="II94" s="147"/>
      <c r="IJ94" s="147"/>
      <c r="IK94" s="147"/>
      <c r="IL94" s="147"/>
      <c r="IM94" s="147"/>
      <c r="IN94" s="147"/>
      <c r="IO94" s="147"/>
      <c r="IP94" s="147"/>
      <c r="IQ94" s="147"/>
    </row>
    <row r="95" spans="1:251" x14ac:dyDescent="0.2">
      <c r="A95" s="148" t="s">
        <v>21</v>
      </c>
      <c r="B95" s="132">
        <v>222</v>
      </c>
      <c r="C95" s="134">
        <v>0.13</v>
      </c>
      <c r="D95" s="134">
        <v>0.02</v>
      </c>
      <c r="E95" s="134">
        <v>15.2</v>
      </c>
      <c r="F95" s="134">
        <v>62</v>
      </c>
      <c r="G95" s="134" t="s">
        <v>22</v>
      </c>
      <c r="H95" s="145" t="s">
        <v>23</v>
      </c>
    </row>
    <row r="96" spans="1:251" x14ac:dyDescent="0.2">
      <c r="A96" s="141" t="s">
        <v>27</v>
      </c>
      <c r="B96" s="129">
        <f t="shared" ref="B96:F96" si="14">SUM(B93:B95)</f>
        <v>422</v>
      </c>
      <c r="C96" s="129">
        <f t="shared" si="14"/>
        <v>8.67</v>
      </c>
      <c r="D96" s="129">
        <f t="shared" si="14"/>
        <v>8.0399999999999991</v>
      </c>
      <c r="E96" s="129">
        <f t="shared" si="14"/>
        <v>63.88000000000001</v>
      </c>
      <c r="F96" s="129">
        <f t="shared" si="14"/>
        <v>353.8</v>
      </c>
      <c r="G96" s="129"/>
      <c r="H96" s="130"/>
    </row>
    <row r="97" spans="1:8" x14ac:dyDescent="0.2">
      <c r="A97" s="141" t="s">
        <v>125</v>
      </c>
      <c r="B97" s="129">
        <f t="shared" ref="B97:F97" si="15">SUM(B82,B91,B96)</f>
        <v>1914</v>
      </c>
      <c r="C97" s="129">
        <f t="shared" si="15"/>
        <v>71.52</v>
      </c>
      <c r="D97" s="129">
        <f t="shared" si="15"/>
        <v>80.31</v>
      </c>
      <c r="E97" s="129">
        <f t="shared" si="15"/>
        <v>267.46999999999997</v>
      </c>
      <c r="F97" s="129">
        <f t="shared" si="15"/>
        <v>2075.85</v>
      </c>
      <c r="G97" s="129"/>
      <c r="H97" s="130"/>
    </row>
    <row r="98" spans="1:8" x14ac:dyDescent="0.2">
      <c r="A98" s="126" t="s">
        <v>66</v>
      </c>
      <c r="B98" s="126"/>
      <c r="C98" s="126"/>
      <c r="D98" s="126"/>
      <c r="E98" s="126"/>
      <c r="F98" s="126"/>
      <c r="G98" s="126"/>
      <c r="H98" s="126"/>
    </row>
    <row r="99" spans="1:8" x14ac:dyDescent="0.2">
      <c r="A99" s="128" t="s">
        <v>118</v>
      </c>
      <c r="B99" s="126" t="s">
        <v>149</v>
      </c>
      <c r="C99" s="126"/>
      <c r="D99" s="126"/>
      <c r="E99" s="126"/>
      <c r="F99" s="126"/>
      <c r="G99" s="128" t="s">
        <v>9</v>
      </c>
      <c r="H99" s="128" t="s">
        <v>122</v>
      </c>
    </row>
    <row r="100" spans="1:8" ht="11.45" customHeight="1" x14ac:dyDescent="0.2">
      <c r="A100" s="128"/>
      <c r="B100" s="129" t="s">
        <v>4</v>
      </c>
      <c r="C100" s="129" t="s">
        <v>150</v>
      </c>
      <c r="D100" s="129" t="s">
        <v>151</v>
      </c>
      <c r="E100" s="129" t="s">
        <v>121</v>
      </c>
      <c r="F100" s="129" t="s">
        <v>8</v>
      </c>
      <c r="G100" s="128"/>
      <c r="H100" s="128"/>
    </row>
    <row r="101" spans="1:8" x14ac:dyDescent="0.2">
      <c r="A101" s="128" t="s">
        <v>152</v>
      </c>
      <c r="B101" s="128"/>
      <c r="C101" s="128"/>
      <c r="D101" s="128"/>
      <c r="E101" s="128"/>
      <c r="F101" s="128"/>
      <c r="G101" s="128"/>
      <c r="H101" s="128"/>
    </row>
    <row r="102" spans="1:8" ht="11.45" customHeight="1" x14ac:dyDescent="0.2">
      <c r="A102" s="130" t="s">
        <v>222</v>
      </c>
      <c r="B102" s="131">
        <v>250</v>
      </c>
      <c r="C102" s="131">
        <v>10.34</v>
      </c>
      <c r="D102" s="131">
        <v>13.27</v>
      </c>
      <c r="E102" s="131">
        <v>53.18</v>
      </c>
      <c r="F102" s="131">
        <v>374.4</v>
      </c>
      <c r="G102" s="132" t="s">
        <v>274</v>
      </c>
      <c r="H102" s="133" t="s">
        <v>223</v>
      </c>
    </row>
    <row r="103" spans="1:8" ht="11.45" customHeight="1" x14ac:dyDescent="0.2">
      <c r="A103" s="130" t="s">
        <v>156</v>
      </c>
      <c r="B103" s="134">
        <v>20</v>
      </c>
      <c r="C103" s="131">
        <v>4.6399999999999997</v>
      </c>
      <c r="D103" s="131">
        <v>5.9</v>
      </c>
      <c r="E103" s="131">
        <v>0</v>
      </c>
      <c r="F103" s="131">
        <v>72</v>
      </c>
      <c r="G103" s="132" t="s">
        <v>157</v>
      </c>
      <c r="H103" s="130" t="s">
        <v>158</v>
      </c>
    </row>
    <row r="104" spans="1:8" x14ac:dyDescent="0.2">
      <c r="A104" s="135" t="s">
        <v>159</v>
      </c>
      <c r="B104" s="132">
        <v>50</v>
      </c>
      <c r="C104" s="131">
        <v>4.75</v>
      </c>
      <c r="D104" s="131">
        <v>1.5</v>
      </c>
      <c r="E104" s="131">
        <v>26</v>
      </c>
      <c r="F104" s="131">
        <v>132.5</v>
      </c>
      <c r="G104" s="134" t="s">
        <v>160</v>
      </c>
      <c r="H104" s="133" t="s">
        <v>161</v>
      </c>
    </row>
    <row r="105" spans="1:8" x14ac:dyDescent="0.2">
      <c r="A105" s="130" t="s">
        <v>183</v>
      </c>
      <c r="B105" s="134">
        <v>100</v>
      </c>
      <c r="C105" s="132">
        <v>0.4</v>
      </c>
      <c r="D105" s="132">
        <v>0.4</v>
      </c>
      <c r="E105" s="132">
        <f>19.6/2</f>
        <v>9.8000000000000007</v>
      </c>
      <c r="F105" s="132">
        <f>94/2</f>
        <v>47</v>
      </c>
      <c r="G105" s="134" t="s">
        <v>181</v>
      </c>
      <c r="H105" s="130" t="s">
        <v>182</v>
      </c>
    </row>
    <row r="106" spans="1:8" s="144" customFormat="1" x14ac:dyDescent="0.2">
      <c r="A106" s="135" t="s">
        <v>38</v>
      </c>
      <c r="B106" s="134">
        <v>215</v>
      </c>
      <c r="C106" s="134">
        <v>7.0000000000000007E-2</v>
      </c>
      <c r="D106" s="134">
        <v>0.02</v>
      </c>
      <c r="E106" s="134">
        <v>15</v>
      </c>
      <c r="F106" s="134">
        <v>60</v>
      </c>
      <c r="G106" s="134" t="s">
        <v>39</v>
      </c>
      <c r="H106" s="130" t="s">
        <v>40</v>
      </c>
    </row>
    <row r="107" spans="1:8" x14ac:dyDescent="0.2">
      <c r="A107" s="141" t="s">
        <v>27</v>
      </c>
      <c r="B107" s="129">
        <f t="shared" ref="B107:F107" si="16">SUM(B102:B106)</f>
        <v>635</v>
      </c>
      <c r="C107" s="129">
        <f t="shared" si="16"/>
        <v>20.2</v>
      </c>
      <c r="D107" s="129">
        <f t="shared" si="16"/>
        <v>21.09</v>
      </c>
      <c r="E107" s="129">
        <f t="shared" si="16"/>
        <v>103.98</v>
      </c>
      <c r="F107" s="129">
        <f t="shared" si="16"/>
        <v>685.9</v>
      </c>
      <c r="G107" s="129"/>
      <c r="H107" s="130"/>
    </row>
    <row r="108" spans="1:8" x14ac:dyDescent="0.2">
      <c r="A108" s="126" t="s">
        <v>163</v>
      </c>
      <c r="B108" s="126"/>
      <c r="C108" s="126"/>
      <c r="D108" s="126"/>
      <c r="E108" s="126"/>
      <c r="F108" s="126"/>
      <c r="G108" s="126"/>
      <c r="H108" s="126"/>
    </row>
    <row r="109" spans="1:8" ht="12.75" customHeight="1" x14ac:dyDescent="0.2">
      <c r="A109" s="130" t="s">
        <v>224</v>
      </c>
      <c r="B109" s="132">
        <v>250</v>
      </c>
      <c r="C109" s="132">
        <v>2.0299999999999998</v>
      </c>
      <c r="D109" s="132">
        <v>2.74</v>
      </c>
      <c r="E109" s="132">
        <v>16.27</v>
      </c>
      <c r="F109" s="132">
        <v>96.41</v>
      </c>
      <c r="G109" s="132" t="s">
        <v>225</v>
      </c>
      <c r="H109" s="135" t="s">
        <v>226</v>
      </c>
    </row>
    <row r="110" spans="1:8" ht="12" customHeight="1" x14ac:dyDescent="0.2">
      <c r="A110" s="130" t="s">
        <v>227</v>
      </c>
      <c r="B110" s="132">
        <v>150</v>
      </c>
      <c r="C110" s="152">
        <v>9.8000000000000007</v>
      </c>
      <c r="D110" s="152">
        <v>6</v>
      </c>
      <c r="E110" s="152">
        <v>9.4</v>
      </c>
      <c r="F110" s="152">
        <v>130.82</v>
      </c>
      <c r="G110" s="166" t="s">
        <v>228</v>
      </c>
      <c r="H110" s="130" t="s">
        <v>229</v>
      </c>
    </row>
    <row r="111" spans="1:8" x14ac:dyDescent="0.2">
      <c r="A111" s="130" t="s">
        <v>131</v>
      </c>
      <c r="B111" s="132">
        <v>180</v>
      </c>
      <c r="C111" s="132">
        <v>4.12</v>
      </c>
      <c r="D111" s="132">
        <v>15.78</v>
      </c>
      <c r="E111" s="132">
        <v>33.5</v>
      </c>
      <c r="F111" s="132">
        <v>292.5</v>
      </c>
      <c r="G111" s="134" t="s">
        <v>132</v>
      </c>
      <c r="H111" s="135" t="s">
        <v>133</v>
      </c>
    </row>
    <row r="112" spans="1:8" x14ac:dyDescent="0.2">
      <c r="A112" s="130" t="s">
        <v>176</v>
      </c>
      <c r="B112" s="134">
        <v>200</v>
      </c>
      <c r="C112" s="132">
        <v>0.15</v>
      </c>
      <c r="D112" s="132">
        <v>0.06</v>
      </c>
      <c r="E112" s="132">
        <v>20.65</v>
      </c>
      <c r="F112" s="132">
        <v>82.9</v>
      </c>
      <c r="G112" s="132" t="s">
        <v>177</v>
      </c>
      <c r="H112" s="135" t="s">
        <v>178</v>
      </c>
    </row>
    <row r="113" spans="1:251" x14ac:dyDescent="0.2">
      <c r="A113" s="145" t="s">
        <v>41</v>
      </c>
      <c r="B113" s="131">
        <v>80</v>
      </c>
      <c r="C113" s="131">
        <v>5.2</v>
      </c>
      <c r="D113" s="131">
        <v>0.8</v>
      </c>
      <c r="E113" s="131">
        <v>34.4</v>
      </c>
      <c r="F113" s="131">
        <v>170</v>
      </c>
      <c r="G113" s="132" t="s">
        <v>230</v>
      </c>
      <c r="H113" s="130" t="s">
        <v>42</v>
      </c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6"/>
      <c r="CX113" s="146"/>
      <c r="CY113" s="146"/>
      <c r="CZ113" s="146"/>
      <c r="DA113" s="146"/>
      <c r="DB113" s="146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6"/>
      <c r="DN113" s="146"/>
      <c r="DO113" s="146"/>
      <c r="DP113" s="146"/>
      <c r="DQ113" s="146"/>
      <c r="DR113" s="146"/>
      <c r="DS113" s="146"/>
      <c r="DT113" s="146"/>
      <c r="DU113" s="146"/>
      <c r="DV113" s="146"/>
      <c r="DW113" s="146"/>
      <c r="DX113" s="146"/>
      <c r="DY113" s="146"/>
      <c r="DZ113" s="146"/>
      <c r="EA113" s="146"/>
      <c r="EB113" s="146"/>
      <c r="EC113" s="146"/>
      <c r="ED113" s="146"/>
      <c r="EE113" s="146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146"/>
      <c r="ER113" s="146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146"/>
      <c r="FO113" s="146"/>
      <c r="FP113" s="146"/>
      <c r="FQ113" s="146"/>
      <c r="FR113" s="146"/>
      <c r="FS113" s="146"/>
      <c r="FT113" s="146"/>
      <c r="FU113" s="146"/>
      <c r="FV113" s="146"/>
      <c r="FW113" s="146"/>
      <c r="FX113" s="146"/>
      <c r="FY113" s="146"/>
      <c r="FZ113" s="146"/>
      <c r="GA113" s="146"/>
      <c r="GB113" s="146"/>
      <c r="GC113" s="146"/>
      <c r="GD113" s="146"/>
      <c r="GE113" s="146"/>
      <c r="GF113" s="146"/>
      <c r="GG113" s="146"/>
      <c r="GH113" s="146"/>
      <c r="GI113" s="146"/>
      <c r="GJ113" s="146"/>
      <c r="GK113" s="146"/>
      <c r="GL113" s="146"/>
      <c r="GM113" s="146"/>
      <c r="GN113" s="146"/>
      <c r="GO113" s="146"/>
      <c r="GP113" s="146"/>
      <c r="GQ113" s="146"/>
      <c r="GR113" s="146"/>
      <c r="GS113" s="146"/>
      <c r="GT113" s="146"/>
      <c r="GU113" s="146"/>
      <c r="GV113" s="146"/>
      <c r="GW113" s="146"/>
      <c r="GX113" s="146"/>
      <c r="GY113" s="146"/>
      <c r="GZ113" s="146"/>
      <c r="HA113" s="146"/>
      <c r="HB113" s="146"/>
      <c r="HC113" s="146"/>
      <c r="HD113" s="146"/>
      <c r="HE113" s="146"/>
      <c r="HF113" s="146"/>
      <c r="HG113" s="146"/>
      <c r="HH113" s="146"/>
      <c r="HI113" s="146"/>
      <c r="HJ113" s="146"/>
      <c r="HK113" s="146"/>
      <c r="HL113" s="146"/>
      <c r="HM113" s="146"/>
      <c r="HN113" s="146"/>
      <c r="HO113" s="146"/>
      <c r="HP113" s="146"/>
      <c r="HQ113" s="146"/>
      <c r="HR113" s="146"/>
      <c r="HS113" s="146"/>
      <c r="HT113" s="146"/>
      <c r="HU113" s="146"/>
      <c r="HV113" s="146"/>
      <c r="HW113" s="146"/>
      <c r="HX113" s="146"/>
      <c r="HY113" s="146"/>
      <c r="HZ113" s="146"/>
      <c r="IA113" s="146"/>
      <c r="IB113" s="146"/>
      <c r="IC113" s="146"/>
      <c r="ID113" s="146"/>
      <c r="IE113" s="146"/>
      <c r="IF113" s="146"/>
      <c r="IG113" s="146"/>
      <c r="IH113" s="146"/>
      <c r="II113" s="146"/>
      <c r="IJ113" s="146"/>
      <c r="IK113" s="146"/>
      <c r="IL113" s="146"/>
      <c r="IM113" s="146"/>
      <c r="IN113" s="146"/>
      <c r="IO113" s="146"/>
      <c r="IP113" s="146"/>
      <c r="IQ113" s="146"/>
    </row>
    <row r="114" spans="1:251" x14ac:dyDescent="0.2">
      <c r="A114" s="145" t="s">
        <v>126</v>
      </c>
      <c r="B114" s="131">
        <v>80</v>
      </c>
      <c r="C114" s="131">
        <v>6.4</v>
      </c>
      <c r="D114" s="131">
        <v>0.8</v>
      </c>
      <c r="E114" s="131">
        <v>40.799999999999997</v>
      </c>
      <c r="F114" s="131">
        <v>200</v>
      </c>
      <c r="G114" s="134" t="s">
        <v>230</v>
      </c>
      <c r="H114" s="135" t="s">
        <v>26</v>
      </c>
    </row>
    <row r="115" spans="1:251" x14ac:dyDescent="0.2">
      <c r="A115" s="141" t="s">
        <v>27</v>
      </c>
      <c r="B115" s="142">
        <f t="shared" ref="B115:F115" si="17">SUM(B109:B114)</f>
        <v>940</v>
      </c>
      <c r="C115" s="142">
        <f t="shared" si="17"/>
        <v>27.699999999999996</v>
      </c>
      <c r="D115" s="142">
        <f t="shared" si="17"/>
        <v>26.18</v>
      </c>
      <c r="E115" s="142">
        <f t="shared" si="17"/>
        <v>155.01999999999998</v>
      </c>
      <c r="F115" s="142">
        <f t="shared" si="17"/>
        <v>972.63</v>
      </c>
      <c r="G115" s="129"/>
      <c r="H115" s="130"/>
    </row>
    <row r="116" spans="1:251" x14ac:dyDescent="0.2">
      <c r="A116" s="128" t="s">
        <v>179</v>
      </c>
      <c r="B116" s="128"/>
      <c r="C116" s="128"/>
      <c r="D116" s="128"/>
      <c r="E116" s="128"/>
      <c r="F116" s="128"/>
      <c r="G116" s="128"/>
      <c r="H116" s="128"/>
    </row>
    <row r="117" spans="1:251" x14ac:dyDescent="0.2">
      <c r="A117" s="145" t="s">
        <v>231</v>
      </c>
      <c r="B117" s="131">
        <v>75</v>
      </c>
      <c r="C117" s="131">
        <v>9.2200000000000006</v>
      </c>
      <c r="D117" s="131">
        <v>9.48</v>
      </c>
      <c r="E117" s="131">
        <v>29.18</v>
      </c>
      <c r="F117" s="131">
        <v>202</v>
      </c>
      <c r="G117" s="132" t="s">
        <v>171</v>
      </c>
      <c r="H117" s="133" t="s">
        <v>232</v>
      </c>
    </row>
    <row r="118" spans="1:251" x14ac:dyDescent="0.2">
      <c r="A118" s="130" t="s">
        <v>180</v>
      </c>
      <c r="B118" s="132">
        <v>100</v>
      </c>
      <c r="C118" s="132">
        <v>0.04</v>
      </c>
      <c r="D118" s="132">
        <v>0.04</v>
      </c>
      <c r="E118" s="132">
        <v>9.8000000000000007</v>
      </c>
      <c r="F118" s="132">
        <v>47</v>
      </c>
      <c r="G118" s="134" t="s">
        <v>181</v>
      </c>
      <c r="H118" s="130" t="s">
        <v>182</v>
      </c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7"/>
      <c r="DT118" s="147"/>
      <c r="DU118" s="147"/>
      <c r="DV118" s="147"/>
      <c r="DW118" s="147"/>
      <c r="DX118" s="147"/>
      <c r="DY118" s="147"/>
      <c r="DZ118" s="147"/>
      <c r="EA118" s="147"/>
      <c r="EB118" s="147"/>
      <c r="EC118" s="147"/>
      <c r="ED118" s="147"/>
      <c r="EE118" s="147"/>
      <c r="EF118" s="147"/>
      <c r="EG118" s="147"/>
      <c r="EH118" s="147"/>
      <c r="EI118" s="147"/>
      <c r="EJ118" s="147"/>
      <c r="EK118" s="147"/>
      <c r="EL118" s="147"/>
      <c r="EM118" s="147"/>
      <c r="EN118" s="147"/>
      <c r="EO118" s="147"/>
      <c r="EP118" s="147"/>
      <c r="EQ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  <c r="GK118" s="147"/>
      <c r="GL118" s="147"/>
      <c r="GM118" s="147"/>
      <c r="GN118" s="147"/>
      <c r="GO118" s="147"/>
      <c r="GP118" s="147"/>
      <c r="GQ118" s="147"/>
      <c r="GR118" s="147"/>
      <c r="GS118" s="147"/>
      <c r="GT118" s="147"/>
      <c r="GU118" s="147"/>
      <c r="GV118" s="147"/>
      <c r="GW118" s="147"/>
      <c r="GX118" s="147"/>
      <c r="GY118" s="147"/>
      <c r="GZ118" s="147"/>
      <c r="HA118" s="147"/>
      <c r="HB118" s="147"/>
      <c r="HC118" s="147"/>
      <c r="HD118" s="147"/>
      <c r="HE118" s="147"/>
      <c r="HF118" s="147"/>
      <c r="HG118" s="147"/>
      <c r="HH118" s="147"/>
      <c r="HI118" s="147"/>
      <c r="HJ118" s="147"/>
      <c r="HK118" s="147"/>
      <c r="HL118" s="147"/>
      <c r="HM118" s="147"/>
      <c r="HN118" s="147"/>
      <c r="HO118" s="147"/>
      <c r="HP118" s="147"/>
      <c r="HQ118" s="147"/>
      <c r="HR118" s="147"/>
      <c r="HS118" s="147"/>
      <c r="HT118" s="147"/>
      <c r="HU118" s="147"/>
      <c r="HV118" s="147"/>
      <c r="HW118" s="147"/>
      <c r="HX118" s="147"/>
      <c r="HY118" s="147"/>
      <c r="HZ118" s="147"/>
      <c r="IA118" s="147"/>
      <c r="IB118" s="147"/>
      <c r="IC118" s="147"/>
      <c r="ID118" s="147"/>
      <c r="IE118" s="147"/>
      <c r="IF118" s="147"/>
      <c r="IG118" s="147"/>
      <c r="IH118" s="147"/>
      <c r="II118" s="147"/>
      <c r="IJ118" s="147"/>
      <c r="IK118" s="147"/>
      <c r="IL118" s="147"/>
      <c r="IM118" s="147"/>
      <c r="IN118" s="147"/>
      <c r="IO118" s="147"/>
      <c r="IP118" s="147"/>
      <c r="IQ118" s="147"/>
    </row>
    <row r="119" spans="1:251" x14ac:dyDescent="0.2">
      <c r="A119" s="148" t="s">
        <v>21</v>
      </c>
      <c r="B119" s="132">
        <v>222</v>
      </c>
      <c r="C119" s="134">
        <v>0.13</v>
      </c>
      <c r="D119" s="134">
        <v>0.02</v>
      </c>
      <c r="E119" s="134">
        <v>15.2</v>
      </c>
      <c r="F119" s="134">
        <v>62</v>
      </c>
      <c r="G119" s="134" t="s">
        <v>22</v>
      </c>
      <c r="H119" s="145" t="s">
        <v>23</v>
      </c>
    </row>
    <row r="120" spans="1:251" x14ac:dyDescent="0.2">
      <c r="A120" s="141" t="s">
        <v>27</v>
      </c>
      <c r="B120" s="129">
        <f t="shared" ref="B120:F120" si="18">SUM(B117:B119)</f>
        <v>397</v>
      </c>
      <c r="C120" s="129">
        <f t="shared" si="18"/>
        <v>9.39</v>
      </c>
      <c r="D120" s="129">
        <f t="shared" si="18"/>
        <v>9.5399999999999991</v>
      </c>
      <c r="E120" s="129">
        <f t="shared" si="18"/>
        <v>54.180000000000007</v>
      </c>
      <c r="F120" s="129">
        <f t="shared" si="18"/>
        <v>311</v>
      </c>
      <c r="G120" s="129"/>
      <c r="H120" s="130"/>
    </row>
    <row r="121" spans="1:251" x14ac:dyDescent="0.2">
      <c r="A121" s="141" t="s">
        <v>125</v>
      </c>
      <c r="B121" s="129">
        <f t="shared" ref="B121:F121" si="19">SUM(B107,B115,B120)</f>
        <v>1972</v>
      </c>
      <c r="C121" s="129">
        <f t="shared" si="19"/>
        <v>57.289999999999992</v>
      </c>
      <c r="D121" s="129">
        <f t="shared" si="19"/>
        <v>56.809999999999995</v>
      </c>
      <c r="E121" s="129">
        <f t="shared" si="19"/>
        <v>313.18</v>
      </c>
      <c r="F121" s="129">
        <f t="shared" si="19"/>
        <v>1969.53</v>
      </c>
      <c r="G121" s="129"/>
      <c r="H121" s="130"/>
    </row>
    <row r="122" spans="1:251" x14ac:dyDescent="0.2">
      <c r="A122" s="126" t="s">
        <v>75</v>
      </c>
      <c r="B122" s="126"/>
      <c r="C122" s="126"/>
      <c r="D122" s="126"/>
      <c r="E122" s="126"/>
      <c r="F122" s="126"/>
      <c r="G122" s="126"/>
      <c r="H122" s="126"/>
    </row>
    <row r="123" spans="1:251" x14ac:dyDescent="0.2">
      <c r="A123" s="128" t="s">
        <v>118</v>
      </c>
      <c r="B123" s="126" t="s">
        <v>149</v>
      </c>
      <c r="C123" s="126"/>
      <c r="D123" s="126"/>
      <c r="E123" s="126"/>
      <c r="F123" s="126"/>
      <c r="G123" s="128" t="s">
        <v>9</v>
      </c>
      <c r="H123" s="128" t="s">
        <v>122</v>
      </c>
    </row>
    <row r="124" spans="1:251" ht="11.45" customHeight="1" x14ac:dyDescent="0.2">
      <c r="A124" s="128"/>
      <c r="B124" s="129" t="s">
        <v>4</v>
      </c>
      <c r="C124" s="129" t="s">
        <v>150</v>
      </c>
      <c r="D124" s="129" t="s">
        <v>151</v>
      </c>
      <c r="E124" s="129" t="s">
        <v>121</v>
      </c>
      <c r="F124" s="129" t="s">
        <v>8</v>
      </c>
      <c r="G124" s="128"/>
      <c r="H124" s="128"/>
    </row>
    <row r="125" spans="1:251" x14ac:dyDescent="0.2">
      <c r="A125" s="128" t="s">
        <v>152</v>
      </c>
      <c r="B125" s="128"/>
      <c r="C125" s="128"/>
      <c r="D125" s="128"/>
      <c r="E125" s="128"/>
      <c r="F125" s="128"/>
      <c r="G125" s="128"/>
      <c r="H125" s="128"/>
    </row>
    <row r="126" spans="1:251" x14ac:dyDescent="0.2">
      <c r="A126" s="135" t="s">
        <v>167</v>
      </c>
      <c r="B126" s="134">
        <v>100</v>
      </c>
      <c r="C126" s="131">
        <v>11.63</v>
      </c>
      <c r="D126" s="131">
        <v>14.08</v>
      </c>
      <c r="E126" s="131">
        <v>10.08</v>
      </c>
      <c r="F126" s="131">
        <v>230.1</v>
      </c>
      <c r="G126" s="134" t="s">
        <v>168</v>
      </c>
      <c r="H126" s="130" t="s">
        <v>169</v>
      </c>
    </row>
    <row r="127" spans="1:251" x14ac:dyDescent="0.2">
      <c r="A127" s="130" t="s">
        <v>233</v>
      </c>
      <c r="B127" s="131">
        <v>180</v>
      </c>
      <c r="C127" s="131">
        <v>3.1</v>
      </c>
      <c r="D127" s="131">
        <v>13.3</v>
      </c>
      <c r="E127" s="131">
        <v>15.37</v>
      </c>
      <c r="F127" s="131">
        <v>196.2</v>
      </c>
      <c r="G127" s="134" t="s">
        <v>234</v>
      </c>
      <c r="H127" s="143" t="s">
        <v>235</v>
      </c>
    </row>
    <row r="128" spans="1:251" x14ac:dyDescent="0.2">
      <c r="A128" s="145" t="s">
        <v>126</v>
      </c>
      <c r="B128" s="131">
        <v>80</v>
      </c>
      <c r="C128" s="131">
        <v>6.4</v>
      </c>
      <c r="D128" s="131">
        <v>0.8</v>
      </c>
      <c r="E128" s="131">
        <v>40.799999999999997</v>
      </c>
      <c r="F128" s="131">
        <v>200</v>
      </c>
      <c r="G128" s="134" t="s">
        <v>230</v>
      </c>
      <c r="H128" s="135" t="s">
        <v>26</v>
      </c>
    </row>
    <row r="129" spans="1:251" x14ac:dyDescent="0.2">
      <c r="A129" s="148" t="s">
        <v>21</v>
      </c>
      <c r="B129" s="132">
        <v>222</v>
      </c>
      <c r="C129" s="134">
        <v>0.13</v>
      </c>
      <c r="D129" s="134">
        <v>0.02</v>
      </c>
      <c r="E129" s="134">
        <v>15.2</v>
      </c>
      <c r="F129" s="134">
        <v>62</v>
      </c>
      <c r="G129" s="134" t="s">
        <v>22</v>
      </c>
      <c r="H129" s="145" t="s">
        <v>23</v>
      </c>
    </row>
    <row r="130" spans="1:251" x14ac:dyDescent="0.2">
      <c r="A130" s="141" t="s">
        <v>27</v>
      </c>
      <c r="B130" s="142">
        <f t="shared" ref="B130:F130" si="20">SUM(B126:B129)</f>
        <v>582</v>
      </c>
      <c r="C130" s="142">
        <f t="shared" si="20"/>
        <v>21.26</v>
      </c>
      <c r="D130" s="142">
        <f t="shared" si="20"/>
        <v>28.200000000000003</v>
      </c>
      <c r="E130" s="142">
        <f t="shared" si="20"/>
        <v>81.45</v>
      </c>
      <c r="F130" s="142">
        <f t="shared" si="20"/>
        <v>688.3</v>
      </c>
      <c r="G130" s="129"/>
      <c r="H130" s="130"/>
    </row>
    <row r="131" spans="1:251" x14ac:dyDescent="0.2">
      <c r="A131" s="126" t="s">
        <v>163</v>
      </c>
      <c r="B131" s="126"/>
      <c r="C131" s="126"/>
      <c r="D131" s="126"/>
      <c r="E131" s="126"/>
      <c r="F131" s="126"/>
      <c r="G131" s="126"/>
      <c r="H131" s="126"/>
    </row>
    <row r="132" spans="1:251" ht="12.75" customHeight="1" x14ac:dyDescent="0.2">
      <c r="A132" s="130" t="s">
        <v>236</v>
      </c>
      <c r="B132" s="131">
        <v>260</v>
      </c>
      <c r="C132" s="131">
        <v>1.51</v>
      </c>
      <c r="D132" s="131">
        <v>6.39</v>
      </c>
      <c r="E132" s="131">
        <v>7.99</v>
      </c>
      <c r="F132" s="131">
        <v>94.43</v>
      </c>
      <c r="G132" s="132" t="s">
        <v>237</v>
      </c>
      <c r="H132" s="148" t="s">
        <v>238</v>
      </c>
    </row>
    <row r="133" spans="1:251" s="144" customFormat="1" ht="12" customHeight="1" x14ac:dyDescent="0.2">
      <c r="A133" s="130" t="s">
        <v>57</v>
      </c>
      <c r="B133" s="132">
        <v>100</v>
      </c>
      <c r="C133" s="132">
        <v>16.309999999999999</v>
      </c>
      <c r="D133" s="132">
        <v>9.5299999999999994</v>
      </c>
      <c r="E133" s="132">
        <v>12.26</v>
      </c>
      <c r="F133" s="132">
        <v>200.78</v>
      </c>
      <c r="G133" s="134" t="s">
        <v>58</v>
      </c>
      <c r="H133" s="135" t="s">
        <v>59</v>
      </c>
    </row>
    <row r="134" spans="1:251" s="144" customFormat="1" ht="21.75" customHeight="1" x14ac:dyDescent="0.2">
      <c r="A134" s="130" t="s">
        <v>72</v>
      </c>
      <c r="B134" s="132">
        <v>180</v>
      </c>
      <c r="C134" s="132">
        <v>4.38</v>
      </c>
      <c r="D134" s="132">
        <v>6.44</v>
      </c>
      <c r="E134" s="132">
        <v>44.02</v>
      </c>
      <c r="F134" s="132">
        <v>251.64</v>
      </c>
      <c r="G134" s="134" t="s">
        <v>86</v>
      </c>
      <c r="H134" s="130" t="s">
        <v>87</v>
      </c>
    </row>
    <row r="135" spans="1:251" ht="12.75" customHeight="1" x14ac:dyDescent="0.2">
      <c r="A135" s="130" t="s">
        <v>170</v>
      </c>
      <c r="B135" s="134">
        <v>5</v>
      </c>
      <c r="C135" s="131">
        <v>0.04</v>
      </c>
      <c r="D135" s="131">
        <v>3.6</v>
      </c>
      <c r="E135" s="131">
        <v>0.06</v>
      </c>
      <c r="F135" s="131">
        <v>33</v>
      </c>
      <c r="G135" s="132" t="s">
        <v>171</v>
      </c>
      <c r="H135" s="143" t="s">
        <v>172</v>
      </c>
    </row>
    <row r="136" spans="1:251" x14ac:dyDescent="0.2">
      <c r="A136" s="130" t="s">
        <v>239</v>
      </c>
      <c r="B136" s="134">
        <v>200</v>
      </c>
      <c r="C136" s="134">
        <v>0</v>
      </c>
      <c r="D136" s="134">
        <v>0</v>
      </c>
      <c r="E136" s="134">
        <v>19.97</v>
      </c>
      <c r="F136" s="134">
        <v>76</v>
      </c>
      <c r="G136" s="134" t="s">
        <v>240</v>
      </c>
      <c r="H136" s="135" t="s">
        <v>204</v>
      </c>
    </row>
    <row r="137" spans="1:251" x14ac:dyDescent="0.2">
      <c r="A137" s="145" t="s">
        <v>41</v>
      </c>
      <c r="B137" s="132">
        <v>40</v>
      </c>
      <c r="C137" s="132">
        <v>2.6</v>
      </c>
      <c r="D137" s="132">
        <v>0.4</v>
      </c>
      <c r="E137" s="132">
        <v>17.2</v>
      </c>
      <c r="F137" s="132">
        <v>85</v>
      </c>
      <c r="G137" s="132" t="s">
        <v>25</v>
      </c>
      <c r="H137" s="130" t="s">
        <v>42</v>
      </c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  <c r="CQ137" s="146"/>
      <c r="CR137" s="146"/>
      <c r="CS137" s="146"/>
      <c r="CT137" s="146"/>
      <c r="CU137" s="146"/>
      <c r="CV137" s="146"/>
      <c r="CW137" s="146"/>
      <c r="CX137" s="146"/>
      <c r="CY137" s="146"/>
      <c r="CZ137" s="146"/>
      <c r="DA137" s="146"/>
      <c r="DB137" s="146"/>
      <c r="DC137" s="146"/>
      <c r="DD137" s="146"/>
      <c r="DE137" s="146"/>
      <c r="DF137" s="146"/>
      <c r="DG137" s="146"/>
      <c r="DH137" s="146"/>
      <c r="DI137" s="146"/>
      <c r="DJ137" s="146"/>
      <c r="DK137" s="146"/>
      <c r="DL137" s="146"/>
      <c r="DM137" s="146"/>
      <c r="DN137" s="146"/>
      <c r="DO137" s="146"/>
      <c r="DP137" s="146"/>
      <c r="DQ137" s="146"/>
      <c r="DR137" s="146"/>
      <c r="DS137" s="146"/>
      <c r="DT137" s="146"/>
      <c r="DU137" s="146"/>
      <c r="DV137" s="146"/>
      <c r="DW137" s="146"/>
      <c r="DX137" s="146"/>
      <c r="DY137" s="146"/>
      <c r="DZ137" s="146"/>
      <c r="EA137" s="146"/>
      <c r="EB137" s="146"/>
      <c r="EC137" s="146"/>
      <c r="ED137" s="146"/>
      <c r="EE137" s="146"/>
      <c r="EF137" s="146"/>
      <c r="EG137" s="146"/>
      <c r="EH137" s="146"/>
      <c r="EI137" s="146"/>
      <c r="EJ137" s="146"/>
      <c r="EK137" s="146"/>
      <c r="EL137" s="146"/>
      <c r="EM137" s="146"/>
      <c r="EN137" s="146"/>
      <c r="EO137" s="146"/>
      <c r="EP137" s="146"/>
      <c r="EQ137" s="146"/>
      <c r="ER137" s="146"/>
      <c r="ES137" s="146"/>
      <c r="ET137" s="146"/>
      <c r="EU137" s="146"/>
      <c r="EV137" s="146"/>
      <c r="EW137" s="146"/>
      <c r="EX137" s="146"/>
      <c r="EY137" s="146"/>
      <c r="EZ137" s="146"/>
      <c r="FA137" s="146"/>
      <c r="FB137" s="146"/>
      <c r="FC137" s="146"/>
      <c r="FD137" s="146"/>
      <c r="FE137" s="146"/>
      <c r="FF137" s="146"/>
      <c r="FG137" s="146"/>
      <c r="FH137" s="146"/>
      <c r="FI137" s="146"/>
      <c r="FJ137" s="146"/>
      <c r="FK137" s="146"/>
      <c r="FL137" s="146"/>
      <c r="FM137" s="146"/>
      <c r="FN137" s="146"/>
      <c r="FO137" s="146"/>
      <c r="FP137" s="146"/>
      <c r="FQ137" s="146"/>
      <c r="FR137" s="146"/>
      <c r="FS137" s="146"/>
      <c r="FT137" s="146"/>
      <c r="FU137" s="146"/>
      <c r="FV137" s="146"/>
      <c r="FW137" s="146"/>
      <c r="FX137" s="146"/>
      <c r="FY137" s="146"/>
      <c r="FZ137" s="146"/>
      <c r="GA137" s="146"/>
      <c r="GB137" s="146"/>
      <c r="GC137" s="146"/>
      <c r="GD137" s="146"/>
      <c r="GE137" s="146"/>
      <c r="GF137" s="146"/>
      <c r="GG137" s="146"/>
      <c r="GH137" s="146"/>
      <c r="GI137" s="146"/>
      <c r="GJ137" s="146"/>
      <c r="GK137" s="146"/>
      <c r="GL137" s="146"/>
      <c r="GM137" s="146"/>
      <c r="GN137" s="146"/>
      <c r="GO137" s="146"/>
      <c r="GP137" s="146"/>
      <c r="GQ137" s="146"/>
      <c r="GR137" s="146"/>
      <c r="GS137" s="146"/>
      <c r="GT137" s="146"/>
      <c r="GU137" s="146"/>
      <c r="GV137" s="146"/>
      <c r="GW137" s="146"/>
      <c r="GX137" s="146"/>
      <c r="GY137" s="146"/>
      <c r="GZ137" s="146"/>
      <c r="HA137" s="146"/>
      <c r="HB137" s="146"/>
      <c r="HC137" s="146"/>
      <c r="HD137" s="146"/>
      <c r="HE137" s="146"/>
      <c r="HF137" s="146"/>
      <c r="HG137" s="146"/>
      <c r="HH137" s="146"/>
      <c r="HI137" s="146"/>
      <c r="HJ137" s="146"/>
      <c r="HK137" s="146"/>
      <c r="HL137" s="146"/>
      <c r="HM137" s="146"/>
      <c r="HN137" s="146"/>
      <c r="HO137" s="146"/>
      <c r="HP137" s="146"/>
      <c r="HQ137" s="146"/>
      <c r="HR137" s="146"/>
      <c r="HS137" s="146"/>
      <c r="HT137" s="146"/>
      <c r="HU137" s="146"/>
      <c r="HV137" s="146"/>
      <c r="HW137" s="146"/>
      <c r="HX137" s="146"/>
      <c r="HY137" s="146"/>
      <c r="HZ137" s="146"/>
      <c r="IA137" s="146"/>
      <c r="IB137" s="146"/>
      <c r="IC137" s="146"/>
      <c r="ID137" s="146"/>
      <c r="IE137" s="146"/>
      <c r="IF137" s="146"/>
      <c r="IG137" s="146"/>
      <c r="IH137" s="146"/>
      <c r="II137" s="146"/>
      <c r="IJ137" s="146"/>
      <c r="IK137" s="146"/>
      <c r="IL137" s="146"/>
      <c r="IM137" s="146"/>
      <c r="IN137" s="146"/>
      <c r="IO137" s="146"/>
      <c r="IP137" s="146"/>
      <c r="IQ137" s="146"/>
    </row>
    <row r="138" spans="1:251" x14ac:dyDescent="0.2">
      <c r="A138" s="145" t="s">
        <v>126</v>
      </c>
      <c r="B138" s="134">
        <v>40</v>
      </c>
      <c r="C138" s="132">
        <v>3.2</v>
      </c>
      <c r="D138" s="132">
        <v>0.4</v>
      </c>
      <c r="E138" s="132">
        <v>20.399999999999999</v>
      </c>
      <c r="F138" s="132">
        <v>100</v>
      </c>
      <c r="G138" s="134" t="s">
        <v>25</v>
      </c>
      <c r="H138" s="135" t="s">
        <v>26</v>
      </c>
    </row>
    <row r="139" spans="1:251" x14ac:dyDescent="0.2">
      <c r="A139" s="141" t="s">
        <v>27</v>
      </c>
      <c r="B139" s="142">
        <f t="shared" ref="B139:F139" si="21">SUM(B132:B138)</f>
        <v>825</v>
      </c>
      <c r="C139" s="142">
        <f t="shared" si="21"/>
        <v>28.04</v>
      </c>
      <c r="D139" s="142">
        <f t="shared" si="21"/>
        <v>26.759999999999998</v>
      </c>
      <c r="E139" s="142">
        <f t="shared" si="21"/>
        <v>121.9</v>
      </c>
      <c r="F139" s="142">
        <f t="shared" si="21"/>
        <v>840.85</v>
      </c>
      <c r="G139" s="129"/>
      <c r="H139" s="130"/>
    </row>
    <row r="140" spans="1:251" x14ac:dyDescent="0.2">
      <c r="A140" s="128" t="s">
        <v>179</v>
      </c>
      <c r="B140" s="128"/>
      <c r="C140" s="128"/>
      <c r="D140" s="128"/>
      <c r="E140" s="128"/>
      <c r="F140" s="128"/>
      <c r="G140" s="128"/>
      <c r="H140" s="128"/>
    </row>
    <row r="141" spans="1:251" x14ac:dyDescent="0.2">
      <c r="A141" s="148" t="s">
        <v>241</v>
      </c>
      <c r="B141" s="134">
        <v>100</v>
      </c>
      <c r="C141" s="131">
        <f>9.08/80*100</f>
        <v>11.35</v>
      </c>
      <c r="D141" s="131">
        <f>8.79/80*100</f>
        <v>10.987499999999999</v>
      </c>
      <c r="E141" s="131">
        <f>26.73/80*100</f>
        <v>33.412500000000001</v>
      </c>
      <c r="F141" s="131">
        <f>193.55/80*100</f>
        <v>241.9375</v>
      </c>
      <c r="G141" s="134" t="s">
        <v>242</v>
      </c>
      <c r="H141" s="135" t="s">
        <v>243</v>
      </c>
    </row>
    <row r="142" spans="1:251" x14ac:dyDescent="0.2">
      <c r="A142" s="130" t="s">
        <v>180</v>
      </c>
      <c r="B142" s="132">
        <v>100</v>
      </c>
      <c r="C142" s="132">
        <v>0.04</v>
      </c>
      <c r="D142" s="132">
        <v>0.04</v>
      </c>
      <c r="E142" s="132">
        <v>9.8000000000000007</v>
      </c>
      <c r="F142" s="132">
        <v>47</v>
      </c>
      <c r="G142" s="134" t="s">
        <v>181</v>
      </c>
      <c r="H142" s="130" t="s">
        <v>182</v>
      </c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  <c r="EX142" s="147"/>
      <c r="EY142" s="147"/>
      <c r="EZ142" s="147"/>
      <c r="FA142" s="147"/>
      <c r="FB142" s="147"/>
      <c r="FC142" s="147"/>
      <c r="FD142" s="147"/>
      <c r="FE142" s="147"/>
      <c r="FF142" s="147"/>
      <c r="FG142" s="147"/>
      <c r="FH142" s="147"/>
      <c r="FI142" s="147"/>
      <c r="FJ142" s="147"/>
      <c r="FK142" s="147"/>
      <c r="FL142" s="147"/>
      <c r="FM142" s="147"/>
      <c r="FN142" s="147"/>
      <c r="FO142" s="147"/>
      <c r="FP142" s="147"/>
      <c r="FQ142" s="147"/>
      <c r="FR142" s="147"/>
      <c r="FS142" s="147"/>
      <c r="FT142" s="147"/>
      <c r="FU142" s="147"/>
      <c r="FV142" s="147"/>
      <c r="FW142" s="147"/>
      <c r="FX142" s="147"/>
      <c r="FY142" s="147"/>
      <c r="FZ142" s="147"/>
      <c r="GA142" s="147"/>
      <c r="GB142" s="147"/>
      <c r="GC142" s="147"/>
      <c r="GD142" s="147"/>
      <c r="GE142" s="147"/>
      <c r="GF142" s="147"/>
      <c r="GG142" s="147"/>
      <c r="GH142" s="147"/>
      <c r="GI142" s="147"/>
      <c r="GJ142" s="147"/>
      <c r="GK142" s="147"/>
      <c r="GL142" s="147"/>
      <c r="GM142" s="147"/>
      <c r="GN142" s="147"/>
      <c r="GO142" s="147"/>
      <c r="GP142" s="147"/>
      <c r="GQ142" s="147"/>
      <c r="GR142" s="147"/>
      <c r="GS142" s="147"/>
      <c r="GT142" s="147"/>
      <c r="GU142" s="147"/>
      <c r="GV142" s="147"/>
      <c r="GW142" s="147"/>
      <c r="GX142" s="147"/>
      <c r="GY142" s="147"/>
      <c r="GZ142" s="147"/>
      <c r="HA142" s="147"/>
      <c r="HB142" s="147"/>
      <c r="HC142" s="147"/>
      <c r="HD142" s="147"/>
      <c r="HE142" s="147"/>
      <c r="HF142" s="147"/>
      <c r="HG142" s="147"/>
      <c r="HH142" s="147"/>
      <c r="HI142" s="147"/>
      <c r="HJ142" s="147"/>
      <c r="HK142" s="147"/>
      <c r="HL142" s="147"/>
      <c r="HM142" s="147"/>
      <c r="HN142" s="147"/>
      <c r="HO142" s="147"/>
      <c r="HP142" s="147"/>
      <c r="HQ142" s="147"/>
      <c r="HR142" s="147"/>
      <c r="HS142" s="147"/>
      <c r="HT142" s="147"/>
      <c r="HU142" s="147"/>
      <c r="HV142" s="147"/>
      <c r="HW142" s="147"/>
      <c r="HX142" s="147"/>
      <c r="HY142" s="147"/>
      <c r="HZ142" s="147"/>
      <c r="IA142" s="147"/>
      <c r="IB142" s="147"/>
      <c r="IC142" s="147"/>
      <c r="ID142" s="147"/>
      <c r="IE142" s="147"/>
      <c r="IF142" s="147"/>
      <c r="IG142" s="147"/>
      <c r="IH142" s="147"/>
      <c r="II142" s="147"/>
      <c r="IJ142" s="147"/>
      <c r="IK142" s="147"/>
      <c r="IL142" s="147"/>
      <c r="IM142" s="147"/>
      <c r="IN142" s="147"/>
      <c r="IO142" s="147"/>
      <c r="IP142" s="147"/>
      <c r="IQ142" s="147"/>
    </row>
    <row r="143" spans="1:251" x14ac:dyDescent="0.2">
      <c r="A143" s="148" t="s">
        <v>21</v>
      </c>
      <c r="B143" s="132">
        <v>222</v>
      </c>
      <c r="C143" s="134">
        <v>0.13</v>
      </c>
      <c r="D143" s="134">
        <v>0.02</v>
      </c>
      <c r="E143" s="134">
        <v>15.2</v>
      </c>
      <c r="F143" s="134">
        <v>62</v>
      </c>
      <c r="G143" s="134" t="s">
        <v>22</v>
      </c>
      <c r="H143" s="145" t="s">
        <v>23</v>
      </c>
    </row>
    <row r="144" spans="1:251" x14ac:dyDescent="0.2">
      <c r="A144" s="141" t="s">
        <v>27</v>
      </c>
      <c r="B144" s="129">
        <f t="shared" ref="B144:F144" si="22">SUM(B141:B143)</f>
        <v>422</v>
      </c>
      <c r="C144" s="129">
        <f t="shared" si="22"/>
        <v>11.52</v>
      </c>
      <c r="D144" s="129">
        <f t="shared" si="22"/>
        <v>11.047499999999998</v>
      </c>
      <c r="E144" s="129">
        <f t="shared" si="22"/>
        <v>58.412500000000009</v>
      </c>
      <c r="F144" s="129">
        <f t="shared" si="22"/>
        <v>350.9375</v>
      </c>
      <c r="G144" s="129"/>
      <c r="H144" s="130"/>
    </row>
    <row r="145" spans="1:8" x14ac:dyDescent="0.2">
      <c r="A145" s="141" t="s">
        <v>125</v>
      </c>
      <c r="B145" s="129">
        <f t="shared" ref="B145:F145" si="23">SUM(B130,B139,B144)</f>
        <v>1829</v>
      </c>
      <c r="C145" s="129">
        <f t="shared" si="23"/>
        <v>60.819999999999993</v>
      </c>
      <c r="D145" s="129">
        <f t="shared" si="23"/>
        <v>66.007499999999993</v>
      </c>
      <c r="E145" s="129">
        <f t="shared" si="23"/>
        <v>261.76250000000005</v>
      </c>
      <c r="F145" s="129">
        <f t="shared" si="23"/>
        <v>1880.0875000000001</v>
      </c>
      <c r="G145" s="129"/>
      <c r="H145" s="130"/>
    </row>
    <row r="146" spans="1:8" x14ac:dyDescent="0.2">
      <c r="A146" s="126" t="s">
        <v>82</v>
      </c>
      <c r="B146" s="126"/>
      <c r="C146" s="126"/>
      <c r="D146" s="126"/>
      <c r="E146" s="126"/>
      <c r="F146" s="126"/>
      <c r="G146" s="126"/>
      <c r="H146" s="126"/>
    </row>
    <row r="147" spans="1:8" x14ac:dyDescent="0.2">
      <c r="A147" s="126" t="s">
        <v>2</v>
      </c>
      <c r="B147" s="126"/>
      <c r="C147" s="126"/>
      <c r="D147" s="126"/>
      <c r="E147" s="126"/>
      <c r="F147" s="126"/>
      <c r="G147" s="126"/>
      <c r="H147" s="126"/>
    </row>
    <row r="148" spans="1:8" x14ac:dyDescent="0.2">
      <c r="A148" s="128" t="s">
        <v>118</v>
      </c>
      <c r="B148" s="126" t="s">
        <v>149</v>
      </c>
      <c r="C148" s="126"/>
      <c r="D148" s="126"/>
      <c r="E148" s="126"/>
      <c r="F148" s="126"/>
      <c r="G148" s="128" t="s">
        <v>9</v>
      </c>
      <c r="H148" s="128" t="s">
        <v>122</v>
      </c>
    </row>
    <row r="149" spans="1:8" ht="11.45" customHeight="1" x14ac:dyDescent="0.2">
      <c r="A149" s="128"/>
      <c r="B149" s="129" t="s">
        <v>4</v>
      </c>
      <c r="C149" s="129" t="s">
        <v>150</v>
      </c>
      <c r="D149" s="129" t="s">
        <v>151</v>
      </c>
      <c r="E149" s="129" t="s">
        <v>121</v>
      </c>
      <c r="F149" s="129" t="s">
        <v>8</v>
      </c>
      <c r="G149" s="128"/>
      <c r="H149" s="128"/>
    </row>
    <row r="150" spans="1:8" x14ac:dyDescent="0.2">
      <c r="A150" s="128" t="s">
        <v>152</v>
      </c>
      <c r="B150" s="128"/>
      <c r="C150" s="128"/>
      <c r="D150" s="128"/>
      <c r="E150" s="128"/>
      <c r="F150" s="128"/>
      <c r="G150" s="128"/>
      <c r="H150" s="128"/>
    </row>
    <row r="151" spans="1:8" x14ac:dyDescent="0.2">
      <c r="A151" s="145" t="s">
        <v>244</v>
      </c>
      <c r="B151" s="131">
        <v>250</v>
      </c>
      <c r="C151" s="131">
        <v>7.2</v>
      </c>
      <c r="D151" s="131">
        <v>13.02</v>
      </c>
      <c r="E151" s="131">
        <v>51.54</v>
      </c>
      <c r="F151" s="131">
        <v>352.8</v>
      </c>
      <c r="G151" s="132" t="s">
        <v>275</v>
      </c>
      <c r="H151" s="145" t="s">
        <v>245</v>
      </c>
    </row>
    <row r="152" spans="1:8" ht="11.45" customHeight="1" x14ac:dyDescent="0.2">
      <c r="A152" s="130" t="s">
        <v>156</v>
      </c>
      <c r="B152" s="134">
        <v>30</v>
      </c>
      <c r="C152" s="131">
        <v>6.96</v>
      </c>
      <c r="D152" s="131">
        <v>8.85</v>
      </c>
      <c r="E152" s="131">
        <v>0</v>
      </c>
      <c r="F152" s="131">
        <v>108</v>
      </c>
      <c r="G152" s="132" t="s">
        <v>157</v>
      </c>
      <c r="H152" s="130" t="s">
        <v>158</v>
      </c>
    </row>
    <row r="153" spans="1:8" s="144" customFormat="1" x14ac:dyDescent="0.2">
      <c r="A153" s="145" t="s">
        <v>126</v>
      </c>
      <c r="B153" s="131">
        <v>60</v>
      </c>
      <c r="C153" s="131">
        <f>6.4/80*60</f>
        <v>4.8</v>
      </c>
      <c r="D153" s="131">
        <f>0.8/80*60</f>
        <v>0.6</v>
      </c>
      <c r="E153" s="131">
        <f>40.8/80*60</f>
        <v>30.6</v>
      </c>
      <c r="F153" s="131">
        <f>200/80*60</f>
        <v>150</v>
      </c>
      <c r="G153" s="134" t="s">
        <v>230</v>
      </c>
      <c r="H153" s="135" t="s">
        <v>26</v>
      </c>
    </row>
    <row r="154" spans="1:8" x14ac:dyDescent="0.2">
      <c r="A154" s="135" t="s">
        <v>38</v>
      </c>
      <c r="B154" s="134">
        <v>215</v>
      </c>
      <c r="C154" s="134">
        <v>7.0000000000000007E-2</v>
      </c>
      <c r="D154" s="134">
        <v>0.02</v>
      </c>
      <c r="E154" s="134">
        <v>15</v>
      </c>
      <c r="F154" s="134">
        <v>60</v>
      </c>
      <c r="G154" s="134" t="s">
        <v>39</v>
      </c>
      <c r="H154" s="130" t="s">
        <v>40</v>
      </c>
    </row>
    <row r="155" spans="1:8" x14ac:dyDescent="0.2">
      <c r="A155" s="141" t="s">
        <v>27</v>
      </c>
      <c r="B155" s="129">
        <f t="shared" ref="B155:F155" si="24">SUM(B151:B154)</f>
        <v>555</v>
      </c>
      <c r="C155" s="129">
        <f t="shared" si="24"/>
        <v>19.03</v>
      </c>
      <c r="D155" s="129">
        <f t="shared" si="24"/>
        <v>22.49</v>
      </c>
      <c r="E155" s="129">
        <f t="shared" si="24"/>
        <v>97.14</v>
      </c>
      <c r="F155" s="129">
        <f t="shared" si="24"/>
        <v>670.8</v>
      </c>
      <c r="G155" s="129"/>
      <c r="H155" s="130"/>
    </row>
    <row r="156" spans="1:8" x14ac:dyDescent="0.2">
      <c r="A156" s="126" t="s">
        <v>163</v>
      </c>
      <c r="B156" s="126"/>
      <c r="C156" s="126"/>
      <c r="D156" s="126"/>
      <c r="E156" s="126"/>
      <c r="F156" s="126"/>
      <c r="G156" s="126"/>
      <c r="H156" s="126"/>
    </row>
    <row r="157" spans="1:8" ht="12" customHeight="1" x14ac:dyDescent="0.2">
      <c r="A157" s="130" t="s">
        <v>184</v>
      </c>
      <c r="B157" s="132">
        <v>250</v>
      </c>
      <c r="C157" s="132">
        <v>5.49</v>
      </c>
      <c r="D157" s="132">
        <v>5.27</v>
      </c>
      <c r="E157" s="132">
        <v>16.54</v>
      </c>
      <c r="F157" s="132">
        <v>148.25</v>
      </c>
      <c r="G157" s="132" t="s">
        <v>185</v>
      </c>
      <c r="H157" s="133" t="s">
        <v>186</v>
      </c>
    </row>
    <row r="158" spans="1:8" x14ac:dyDescent="0.2">
      <c r="A158" s="130" t="s">
        <v>15</v>
      </c>
      <c r="B158" s="131">
        <v>100</v>
      </c>
      <c r="C158" s="131">
        <v>12.6</v>
      </c>
      <c r="D158" s="131">
        <v>14.3</v>
      </c>
      <c r="E158" s="131">
        <v>13.6</v>
      </c>
      <c r="F158" s="131">
        <v>230.9</v>
      </c>
      <c r="G158" s="134" t="s">
        <v>16</v>
      </c>
      <c r="H158" s="143" t="s">
        <v>17</v>
      </c>
    </row>
    <row r="159" spans="1:8" ht="21" customHeight="1" x14ac:dyDescent="0.2">
      <c r="A159" s="145" t="s">
        <v>246</v>
      </c>
      <c r="B159" s="131">
        <v>180</v>
      </c>
      <c r="C159" s="131">
        <v>3.7</v>
      </c>
      <c r="D159" s="131">
        <v>5.79</v>
      </c>
      <c r="E159" s="131">
        <v>21.14</v>
      </c>
      <c r="F159" s="131">
        <v>151.6</v>
      </c>
      <c r="G159" s="134" t="s">
        <v>247</v>
      </c>
      <c r="H159" s="167" t="s">
        <v>248</v>
      </c>
    </row>
    <row r="160" spans="1:8" x14ac:dyDescent="0.2">
      <c r="A160" s="130" t="s">
        <v>190</v>
      </c>
      <c r="B160" s="134">
        <v>200</v>
      </c>
      <c r="C160" s="132">
        <v>0.76</v>
      </c>
      <c r="D160" s="132">
        <v>0.04</v>
      </c>
      <c r="E160" s="132">
        <v>20.22</v>
      </c>
      <c r="F160" s="132">
        <v>85.51</v>
      </c>
      <c r="G160" s="132" t="s">
        <v>191</v>
      </c>
      <c r="H160" s="135" t="s">
        <v>192</v>
      </c>
    </row>
    <row r="161" spans="1:251" x14ac:dyDescent="0.2">
      <c r="A161" s="145" t="s">
        <v>41</v>
      </c>
      <c r="B161" s="132">
        <v>40</v>
      </c>
      <c r="C161" s="132">
        <v>2.6</v>
      </c>
      <c r="D161" s="132">
        <v>0.4</v>
      </c>
      <c r="E161" s="132">
        <v>17.2</v>
      </c>
      <c r="F161" s="132">
        <v>85</v>
      </c>
      <c r="G161" s="132" t="s">
        <v>25</v>
      </c>
      <c r="H161" s="130" t="s">
        <v>42</v>
      </c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  <c r="CW161" s="146"/>
      <c r="CX161" s="146"/>
      <c r="CY161" s="146"/>
      <c r="CZ161" s="146"/>
      <c r="DA161" s="146"/>
      <c r="DB161" s="146"/>
      <c r="DC161" s="146"/>
      <c r="DD161" s="146"/>
      <c r="DE161" s="146"/>
      <c r="DF161" s="146"/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6"/>
      <c r="DW161" s="146"/>
      <c r="DX161" s="146"/>
      <c r="DY161" s="146"/>
      <c r="DZ161" s="146"/>
      <c r="EA161" s="146"/>
      <c r="EB161" s="146"/>
      <c r="EC161" s="146"/>
      <c r="ED161" s="146"/>
      <c r="EE161" s="146"/>
      <c r="EF161" s="146"/>
      <c r="EG161" s="146"/>
      <c r="EH161" s="146"/>
      <c r="EI161" s="146"/>
      <c r="EJ161" s="146"/>
      <c r="EK161" s="146"/>
      <c r="EL161" s="146"/>
      <c r="EM161" s="146"/>
      <c r="EN161" s="146"/>
      <c r="EO161" s="146"/>
      <c r="EP161" s="146"/>
      <c r="EQ161" s="146"/>
      <c r="ER161" s="146"/>
      <c r="ES161" s="146"/>
      <c r="ET161" s="146"/>
      <c r="EU161" s="146"/>
      <c r="EV161" s="146"/>
      <c r="EW161" s="146"/>
      <c r="EX161" s="146"/>
      <c r="EY161" s="146"/>
      <c r="EZ161" s="146"/>
      <c r="FA161" s="146"/>
      <c r="FB161" s="146"/>
      <c r="FC161" s="146"/>
      <c r="FD161" s="146"/>
      <c r="FE161" s="146"/>
      <c r="FF161" s="146"/>
      <c r="FG161" s="146"/>
      <c r="FH161" s="146"/>
      <c r="FI161" s="146"/>
      <c r="FJ161" s="146"/>
      <c r="FK161" s="146"/>
      <c r="FL161" s="146"/>
      <c r="FM161" s="146"/>
      <c r="FN161" s="146"/>
      <c r="FO161" s="146"/>
      <c r="FP161" s="146"/>
      <c r="FQ161" s="146"/>
      <c r="FR161" s="146"/>
      <c r="FS161" s="146"/>
      <c r="FT161" s="146"/>
      <c r="FU161" s="146"/>
      <c r="FV161" s="146"/>
      <c r="FW161" s="146"/>
      <c r="FX161" s="146"/>
      <c r="FY161" s="146"/>
      <c r="FZ161" s="146"/>
      <c r="GA161" s="146"/>
      <c r="GB161" s="146"/>
      <c r="GC161" s="146"/>
      <c r="GD161" s="146"/>
      <c r="GE161" s="146"/>
      <c r="GF161" s="146"/>
      <c r="GG161" s="146"/>
      <c r="GH161" s="146"/>
      <c r="GI161" s="146"/>
      <c r="GJ161" s="146"/>
      <c r="GK161" s="146"/>
      <c r="GL161" s="146"/>
      <c r="GM161" s="146"/>
      <c r="GN161" s="146"/>
      <c r="GO161" s="146"/>
      <c r="GP161" s="146"/>
      <c r="GQ161" s="146"/>
      <c r="GR161" s="146"/>
      <c r="GS161" s="146"/>
      <c r="GT161" s="146"/>
      <c r="GU161" s="146"/>
      <c r="GV161" s="146"/>
      <c r="GW161" s="146"/>
      <c r="GX161" s="146"/>
      <c r="GY161" s="146"/>
      <c r="GZ161" s="146"/>
      <c r="HA161" s="146"/>
      <c r="HB161" s="146"/>
      <c r="HC161" s="146"/>
      <c r="HD161" s="146"/>
      <c r="HE161" s="146"/>
      <c r="HF161" s="146"/>
      <c r="HG161" s="146"/>
      <c r="HH161" s="146"/>
      <c r="HI161" s="146"/>
      <c r="HJ161" s="146"/>
      <c r="HK161" s="146"/>
      <c r="HL161" s="146"/>
      <c r="HM161" s="146"/>
      <c r="HN161" s="146"/>
      <c r="HO161" s="146"/>
      <c r="HP161" s="146"/>
      <c r="HQ161" s="146"/>
      <c r="HR161" s="146"/>
      <c r="HS161" s="146"/>
      <c r="HT161" s="146"/>
      <c r="HU161" s="146"/>
      <c r="HV161" s="146"/>
      <c r="HW161" s="146"/>
      <c r="HX161" s="146"/>
      <c r="HY161" s="146"/>
      <c r="HZ161" s="146"/>
      <c r="IA161" s="146"/>
      <c r="IB161" s="146"/>
      <c r="IC161" s="146"/>
      <c r="ID161" s="146"/>
      <c r="IE161" s="146"/>
      <c r="IF161" s="146"/>
      <c r="IG161" s="146"/>
      <c r="IH161" s="146"/>
      <c r="II161" s="146"/>
      <c r="IJ161" s="146"/>
      <c r="IK161" s="146"/>
      <c r="IL161" s="146"/>
      <c r="IM161" s="146"/>
      <c r="IN161" s="146"/>
      <c r="IO161" s="146"/>
      <c r="IP161" s="146"/>
      <c r="IQ161" s="146"/>
    </row>
    <row r="162" spans="1:251" x14ac:dyDescent="0.2">
      <c r="A162" s="145" t="s">
        <v>126</v>
      </c>
      <c r="B162" s="134">
        <v>40</v>
      </c>
      <c r="C162" s="132">
        <v>3.2</v>
      </c>
      <c r="D162" s="132">
        <v>0.4</v>
      </c>
      <c r="E162" s="132">
        <v>20.399999999999999</v>
      </c>
      <c r="F162" s="132">
        <v>100</v>
      </c>
      <c r="G162" s="134" t="s">
        <v>25</v>
      </c>
      <c r="H162" s="135" t="s">
        <v>26</v>
      </c>
    </row>
    <row r="163" spans="1:251" x14ac:dyDescent="0.2">
      <c r="A163" s="141" t="s">
        <v>27</v>
      </c>
      <c r="B163" s="142">
        <f t="shared" ref="B163:F163" si="25">SUM(B157:B162)</f>
        <v>810</v>
      </c>
      <c r="C163" s="142">
        <f t="shared" si="25"/>
        <v>28.35</v>
      </c>
      <c r="D163" s="142">
        <f t="shared" si="25"/>
        <v>26.199999999999996</v>
      </c>
      <c r="E163" s="142">
        <f t="shared" si="25"/>
        <v>109.1</v>
      </c>
      <c r="F163" s="142">
        <f t="shared" si="25"/>
        <v>801.26</v>
      </c>
      <c r="G163" s="129"/>
      <c r="H163" s="130"/>
    </row>
    <row r="164" spans="1:251" x14ac:dyDescent="0.2">
      <c r="A164" s="128" t="s">
        <v>179</v>
      </c>
      <c r="B164" s="128"/>
      <c r="C164" s="128"/>
      <c r="D164" s="128"/>
      <c r="E164" s="128"/>
      <c r="F164" s="128"/>
      <c r="G164" s="128"/>
      <c r="H164" s="128"/>
    </row>
    <row r="165" spans="1:251" ht="21" customHeight="1" x14ac:dyDescent="0.2">
      <c r="A165" s="130" t="s">
        <v>128</v>
      </c>
      <c r="B165" s="134">
        <v>100</v>
      </c>
      <c r="C165" s="132">
        <v>8.7100000000000009</v>
      </c>
      <c r="D165" s="132">
        <v>9.68</v>
      </c>
      <c r="E165" s="132">
        <v>58.08</v>
      </c>
      <c r="F165" s="132">
        <v>361.74</v>
      </c>
      <c r="G165" s="134" t="s">
        <v>129</v>
      </c>
      <c r="H165" s="135" t="s">
        <v>130</v>
      </c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  <c r="CJ165" s="147"/>
      <c r="CK165" s="147"/>
      <c r="CL165" s="147"/>
      <c r="CM165" s="147"/>
      <c r="CN165" s="147"/>
      <c r="CO165" s="147"/>
      <c r="CP165" s="147"/>
      <c r="CQ165" s="147"/>
      <c r="CR165" s="147"/>
      <c r="CS165" s="147"/>
      <c r="CT165" s="147"/>
      <c r="CU165" s="147"/>
      <c r="CV165" s="147"/>
      <c r="CW165" s="147"/>
      <c r="CX165" s="147"/>
      <c r="CY165" s="147"/>
      <c r="CZ165" s="147"/>
      <c r="DA165" s="147"/>
      <c r="DB165" s="147"/>
      <c r="DC165" s="147"/>
      <c r="DD165" s="147"/>
      <c r="DE165" s="147"/>
      <c r="DF165" s="147"/>
      <c r="DG165" s="147"/>
      <c r="DH165" s="147"/>
      <c r="DI165" s="147"/>
      <c r="DJ165" s="147"/>
      <c r="DK165" s="147"/>
      <c r="DL165" s="147"/>
      <c r="DM165" s="147"/>
      <c r="DN165" s="147"/>
      <c r="DO165" s="147"/>
      <c r="DP165" s="147"/>
      <c r="DQ165" s="147"/>
      <c r="DR165" s="147"/>
      <c r="DS165" s="147"/>
      <c r="DT165" s="147"/>
      <c r="DU165" s="147"/>
      <c r="DV165" s="147"/>
      <c r="DW165" s="147"/>
      <c r="DX165" s="147"/>
      <c r="DY165" s="147"/>
      <c r="DZ165" s="147"/>
      <c r="EA165" s="147"/>
      <c r="EB165" s="147"/>
      <c r="EC165" s="147"/>
      <c r="ED165" s="147"/>
      <c r="EE165" s="147"/>
      <c r="EF165" s="147"/>
      <c r="EG165" s="147"/>
      <c r="EH165" s="147"/>
      <c r="EI165" s="147"/>
      <c r="EJ165" s="147"/>
      <c r="EK165" s="147"/>
      <c r="EL165" s="147"/>
      <c r="EM165" s="147"/>
      <c r="EN165" s="147"/>
      <c r="EO165" s="147"/>
      <c r="EP165" s="147"/>
      <c r="EQ165" s="147"/>
      <c r="ER165" s="147"/>
      <c r="ES165" s="147"/>
      <c r="ET165" s="147"/>
      <c r="EU165" s="147"/>
      <c r="EV165" s="147"/>
      <c r="EW165" s="147"/>
      <c r="EX165" s="147"/>
      <c r="EY165" s="147"/>
      <c r="EZ165" s="147"/>
      <c r="FA165" s="147"/>
      <c r="FB165" s="147"/>
      <c r="FC165" s="147"/>
      <c r="FD165" s="147"/>
      <c r="FE165" s="147"/>
      <c r="FF165" s="147"/>
      <c r="FG165" s="147"/>
      <c r="FH165" s="147"/>
      <c r="FI165" s="147"/>
      <c r="FJ165" s="147"/>
      <c r="FK165" s="147"/>
      <c r="FL165" s="147"/>
      <c r="FM165" s="147"/>
      <c r="FN165" s="147"/>
      <c r="FO165" s="147"/>
      <c r="FP165" s="147"/>
      <c r="FQ165" s="147"/>
      <c r="FR165" s="147"/>
      <c r="FS165" s="147"/>
      <c r="FT165" s="147"/>
      <c r="FU165" s="147"/>
      <c r="FV165" s="147"/>
      <c r="FW165" s="147"/>
      <c r="FX165" s="147"/>
      <c r="FY165" s="147"/>
      <c r="FZ165" s="147"/>
      <c r="GA165" s="147"/>
      <c r="GB165" s="147"/>
      <c r="GC165" s="147"/>
      <c r="GD165" s="147"/>
      <c r="GE165" s="147"/>
      <c r="GF165" s="147"/>
      <c r="GG165" s="147"/>
      <c r="GH165" s="147"/>
      <c r="GI165" s="147"/>
      <c r="GJ165" s="147"/>
      <c r="GK165" s="147"/>
      <c r="GL165" s="147"/>
      <c r="GM165" s="147"/>
      <c r="GN165" s="147"/>
      <c r="GO165" s="147"/>
      <c r="GP165" s="147"/>
      <c r="GQ165" s="147"/>
      <c r="GR165" s="147"/>
      <c r="GS165" s="147"/>
      <c r="GT165" s="147"/>
      <c r="GU165" s="147"/>
      <c r="GV165" s="147"/>
      <c r="GW165" s="147"/>
      <c r="GX165" s="147"/>
      <c r="GY165" s="147"/>
      <c r="GZ165" s="147"/>
      <c r="HA165" s="147"/>
      <c r="HB165" s="147"/>
      <c r="HC165" s="147"/>
      <c r="HD165" s="147"/>
      <c r="HE165" s="147"/>
      <c r="HF165" s="147"/>
      <c r="HG165" s="147"/>
      <c r="HH165" s="147"/>
      <c r="HI165" s="147"/>
      <c r="HJ165" s="147"/>
      <c r="HK165" s="147"/>
      <c r="HL165" s="147"/>
      <c r="HM165" s="147"/>
      <c r="HN165" s="147"/>
      <c r="HO165" s="147"/>
      <c r="HP165" s="147"/>
      <c r="HQ165" s="147"/>
      <c r="HR165" s="147"/>
      <c r="HS165" s="147"/>
      <c r="HT165" s="147"/>
      <c r="HU165" s="147"/>
      <c r="HV165" s="147"/>
      <c r="HW165" s="147"/>
      <c r="HX165" s="147"/>
      <c r="HY165" s="147"/>
      <c r="HZ165" s="147"/>
      <c r="IA165" s="147"/>
      <c r="IB165" s="147"/>
      <c r="IC165" s="147"/>
      <c r="ID165" s="147"/>
      <c r="IE165" s="147"/>
      <c r="IF165" s="147"/>
      <c r="IG165" s="147"/>
      <c r="IH165" s="147"/>
      <c r="II165" s="147"/>
      <c r="IJ165" s="147"/>
      <c r="IK165" s="147"/>
      <c r="IL165" s="147"/>
      <c r="IM165" s="147"/>
      <c r="IN165" s="147"/>
      <c r="IO165" s="147"/>
      <c r="IP165" s="147"/>
      <c r="IQ165" s="147"/>
    </row>
    <row r="166" spans="1:251" x14ac:dyDescent="0.2">
      <c r="A166" s="130" t="s">
        <v>180</v>
      </c>
      <c r="B166" s="132">
        <v>100</v>
      </c>
      <c r="C166" s="132">
        <v>0.04</v>
      </c>
      <c r="D166" s="132">
        <v>0.04</v>
      </c>
      <c r="E166" s="132">
        <v>9.8000000000000007</v>
      </c>
      <c r="F166" s="132">
        <v>47</v>
      </c>
      <c r="G166" s="134" t="s">
        <v>181</v>
      </c>
      <c r="H166" s="130" t="s">
        <v>182</v>
      </c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  <c r="BL166" s="147"/>
      <c r="BM166" s="147"/>
      <c r="BN166" s="147"/>
      <c r="BO166" s="147"/>
      <c r="BP166" s="147"/>
      <c r="BQ166" s="147"/>
      <c r="BR166" s="147"/>
      <c r="BS166" s="147"/>
      <c r="BT166" s="147"/>
      <c r="BU166" s="147"/>
      <c r="BV166" s="147"/>
      <c r="BW166" s="147"/>
      <c r="BX166" s="147"/>
      <c r="BY166" s="147"/>
      <c r="BZ166" s="147"/>
      <c r="CA166" s="147"/>
      <c r="CB166" s="147"/>
      <c r="CC166" s="147"/>
      <c r="CD166" s="147"/>
      <c r="CE166" s="147"/>
      <c r="CF166" s="147"/>
      <c r="CG166" s="147"/>
      <c r="CH166" s="147"/>
      <c r="CI166" s="147"/>
      <c r="CJ166" s="147"/>
      <c r="CK166" s="147"/>
      <c r="CL166" s="147"/>
      <c r="CM166" s="147"/>
      <c r="CN166" s="147"/>
      <c r="CO166" s="147"/>
      <c r="CP166" s="147"/>
      <c r="CQ166" s="147"/>
      <c r="CR166" s="147"/>
      <c r="CS166" s="147"/>
      <c r="CT166" s="147"/>
      <c r="CU166" s="147"/>
      <c r="CV166" s="147"/>
      <c r="CW166" s="147"/>
      <c r="CX166" s="147"/>
      <c r="CY166" s="147"/>
      <c r="CZ166" s="147"/>
      <c r="DA166" s="147"/>
      <c r="DB166" s="147"/>
      <c r="DC166" s="147"/>
      <c r="DD166" s="147"/>
      <c r="DE166" s="147"/>
      <c r="DF166" s="147"/>
      <c r="DG166" s="147"/>
      <c r="DH166" s="147"/>
      <c r="DI166" s="147"/>
      <c r="DJ166" s="147"/>
      <c r="DK166" s="147"/>
      <c r="DL166" s="147"/>
      <c r="DM166" s="147"/>
      <c r="DN166" s="147"/>
      <c r="DO166" s="147"/>
      <c r="DP166" s="147"/>
      <c r="DQ166" s="147"/>
      <c r="DR166" s="147"/>
      <c r="DS166" s="147"/>
      <c r="DT166" s="147"/>
      <c r="DU166" s="147"/>
      <c r="DV166" s="147"/>
      <c r="DW166" s="147"/>
      <c r="DX166" s="147"/>
      <c r="DY166" s="147"/>
      <c r="DZ166" s="147"/>
      <c r="EA166" s="147"/>
      <c r="EB166" s="147"/>
      <c r="EC166" s="147"/>
      <c r="ED166" s="147"/>
      <c r="EE166" s="147"/>
      <c r="EF166" s="147"/>
      <c r="EG166" s="147"/>
      <c r="EH166" s="147"/>
      <c r="EI166" s="147"/>
      <c r="EJ166" s="147"/>
      <c r="EK166" s="147"/>
      <c r="EL166" s="147"/>
      <c r="EM166" s="147"/>
      <c r="EN166" s="147"/>
      <c r="EO166" s="147"/>
      <c r="EP166" s="147"/>
      <c r="EQ166" s="147"/>
      <c r="ER166" s="147"/>
      <c r="ES166" s="147"/>
      <c r="ET166" s="147"/>
      <c r="EU166" s="147"/>
      <c r="EV166" s="147"/>
      <c r="EW166" s="147"/>
      <c r="EX166" s="147"/>
      <c r="EY166" s="147"/>
      <c r="EZ166" s="147"/>
      <c r="FA166" s="147"/>
      <c r="FB166" s="147"/>
      <c r="FC166" s="147"/>
      <c r="FD166" s="147"/>
      <c r="FE166" s="147"/>
      <c r="FF166" s="147"/>
      <c r="FG166" s="147"/>
      <c r="FH166" s="147"/>
      <c r="FI166" s="147"/>
      <c r="FJ166" s="147"/>
      <c r="FK166" s="147"/>
      <c r="FL166" s="147"/>
      <c r="FM166" s="147"/>
      <c r="FN166" s="147"/>
      <c r="FO166" s="147"/>
      <c r="FP166" s="147"/>
      <c r="FQ166" s="147"/>
      <c r="FR166" s="147"/>
      <c r="FS166" s="147"/>
      <c r="FT166" s="147"/>
      <c r="FU166" s="147"/>
      <c r="FV166" s="147"/>
      <c r="FW166" s="147"/>
      <c r="FX166" s="147"/>
      <c r="FY166" s="147"/>
      <c r="FZ166" s="147"/>
      <c r="GA166" s="147"/>
      <c r="GB166" s="147"/>
      <c r="GC166" s="147"/>
      <c r="GD166" s="147"/>
      <c r="GE166" s="147"/>
      <c r="GF166" s="147"/>
      <c r="GG166" s="147"/>
      <c r="GH166" s="147"/>
      <c r="GI166" s="147"/>
      <c r="GJ166" s="147"/>
      <c r="GK166" s="147"/>
      <c r="GL166" s="147"/>
      <c r="GM166" s="147"/>
      <c r="GN166" s="147"/>
      <c r="GO166" s="147"/>
      <c r="GP166" s="147"/>
      <c r="GQ166" s="147"/>
      <c r="GR166" s="147"/>
      <c r="GS166" s="147"/>
      <c r="GT166" s="147"/>
      <c r="GU166" s="147"/>
      <c r="GV166" s="147"/>
      <c r="GW166" s="147"/>
      <c r="GX166" s="147"/>
      <c r="GY166" s="147"/>
      <c r="GZ166" s="147"/>
      <c r="HA166" s="147"/>
      <c r="HB166" s="147"/>
      <c r="HC166" s="147"/>
      <c r="HD166" s="147"/>
      <c r="HE166" s="147"/>
      <c r="HF166" s="147"/>
      <c r="HG166" s="147"/>
      <c r="HH166" s="147"/>
      <c r="HI166" s="147"/>
      <c r="HJ166" s="147"/>
      <c r="HK166" s="147"/>
      <c r="HL166" s="147"/>
      <c r="HM166" s="147"/>
      <c r="HN166" s="147"/>
      <c r="HO166" s="147"/>
      <c r="HP166" s="147"/>
      <c r="HQ166" s="147"/>
      <c r="HR166" s="147"/>
      <c r="HS166" s="147"/>
      <c r="HT166" s="147"/>
      <c r="HU166" s="147"/>
      <c r="HV166" s="147"/>
      <c r="HW166" s="147"/>
      <c r="HX166" s="147"/>
      <c r="HY166" s="147"/>
      <c r="HZ166" s="147"/>
      <c r="IA166" s="147"/>
      <c r="IB166" s="147"/>
      <c r="IC166" s="147"/>
      <c r="ID166" s="147"/>
      <c r="IE166" s="147"/>
      <c r="IF166" s="147"/>
      <c r="IG166" s="147"/>
      <c r="IH166" s="147"/>
      <c r="II166" s="147"/>
      <c r="IJ166" s="147"/>
      <c r="IK166" s="147"/>
      <c r="IL166" s="147"/>
      <c r="IM166" s="147"/>
      <c r="IN166" s="147"/>
      <c r="IO166" s="147"/>
      <c r="IP166" s="147"/>
      <c r="IQ166" s="147"/>
    </row>
    <row r="167" spans="1:251" x14ac:dyDescent="0.2">
      <c r="A167" s="148" t="s">
        <v>21</v>
      </c>
      <c r="B167" s="132">
        <v>222</v>
      </c>
      <c r="C167" s="134">
        <v>0.13</v>
      </c>
      <c r="D167" s="134">
        <v>0.02</v>
      </c>
      <c r="E167" s="134">
        <v>15.2</v>
      </c>
      <c r="F167" s="134">
        <v>62</v>
      </c>
      <c r="G167" s="134" t="s">
        <v>22</v>
      </c>
      <c r="H167" s="145" t="s">
        <v>23</v>
      </c>
    </row>
    <row r="168" spans="1:251" x14ac:dyDescent="0.2">
      <c r="A168" s="141" t="s">
        <v>27</v>
      </c>
      <c r="B168" s="129">
        <f t="shared" ref="B168:F168" si="26">SUM(B165:B167)</f>
        <v>422</v>
      </c>
      <c r="C168" s="129">
        <f t="shared" si="26"/>
        <v>8.8800000000000008</v>
      </c>
      <c r="D168" s="129">
        <f t="shared" si="26"/>
        <v>9.7399999999999984</v>
      </c>
      <c r="E168" s="129">
        <f t="shared" si="26"/>
        <v>83.08</v>
      </c>
      <c r="F168" s="129">
        <f t="shared" si="26"/>
        <v>470.74</v>
      </c>
      <c r="G168" s="129"/>
      <c r="H168" s="130"/>
    </row>
    <row r="169" spans="1:251" x14ac:dyDescent="0.2">
      <c r="A169" s="141" t="s">
        <v>125</v>
      </c>
      <c r="B169" s="129">
        <f t="shared" ref="B169:F169" si="27">SUM(B155,B163,B168)</f>
        <v>1787</v>
      </c>
      <c r="C169" s="129">
        <f t="shared" si="27"/>
        <v>56.260000000000005</v>
      </c>
      <c r="D169" s="129">
        <f t="shared" si="27"/>
        <v>58.429999999999993</v>
      </c>
      <c r="E169" s="129">
        <f t="shared" si="27"/>
        <v>289.32</v>
      </c>
      <c r="F169" s="129">
        <f t="shared" si="27"/>
        <v>1942.8</v>
      </c>
      <c r="G169" s="129"/>
      <c r="H169" s="130"/>
    </row>
    <row r="170" spans="1:251" x14ac:dyDescent="0.2">
      <c r="A170" s="126" t="s">
        <v>28</v>
      </c>
      <c r="B170" s="126"/>
      <c r="C170" s="126"/>
      <c r="D170" s="126"/>
      <c r="E170" s="126"/>
      <c r="F170" s="126"/>
      <c r="G170" s="126"/>
      <c r="H170" s="126"/>
    </row>
    <row r="171" spans="1:251" x14ac:dyDescent="0.2">
      <c r="A171" s="128" t="s">
        <v>118</v>
      </c>
      <c r="B171" s="126" t="s">
        <v>149</v>
      </c>
      <c r="C171" s="126"/>
      <c r="D171" s="126"/>
      <c r="E171" s="126"/>
      <c r="F171" s="126"/>
      <c r="G171" s="128" t="s">
        <v>9</v>
      </c>
      <c r="H171" s="128" t="s">
        <v>122</v>
      </c>
    </row>
    <row r="172" spans="1:251" ht="11.45" customHeight="1" x14ac:dyDescent="0.2">
      <c r="A172" s="128"/>
      <c r="B172" s="129" t="s">
        <v>4</v>
      </c>
      <c r="C172" s="129" t="s">
        <v>150</v>
      </c>
      <c r="D172" s="129" t="s">
        <v>151</v>
      </c>
      <c r="E172" s="129" t="s">
        <v>121</v>
      </c>
      <c r="F172" s="129" t="s">
        <v>8</v>
      </c>
      <c r="G172" s="128"/>
      <c r="H172" s="128"/>
    </row>
    <row r="173" spans="1:251" x14ac:dyDescent="0.2">
      <c r="A173" s="128" t="s">
        <v>152</v>
      </c>
      <c r="B173" s="128"/>
      <c r="C173" s="128"/>
      <c r="D173" s="128"/>
      <c r="E173" s="128"/>
      <c r="F173" s="128"/>
      <c r="G173" s="128"/>
      <c r="H173" s="128"/>
    </row>
    <row r="174" spans="1:251" x14ac:dyDescent="0.2">
      <c r="A174" s="130" t="s">
        <v>112</v>
      </c>
      <c r="B174" s="132">
        <v>90</v>
      </c>
      <c r="C174" s="152">
        <v>20.8</v>
      </c>
      <c r="D174" s="152">
        <v>12.1</v>
      </c>
      <c r="E174" s="152">
        <v>5.01</v>
      </c>
      <c r="F174" s="152">
        <v>223.2</v>
      </c>
      <c r="G174" s="134" t="s">
        <v>113</v>
      </c>
      <c r="H174" s="133" t="s">
        <v>114</v>
      </c>
    </row>
    <row r="175" spans="1:251" x14ac:dyDescent="0.2">
      <c r="A175" s="130" t="s">
        <v>18</v>
      </c>
      <c r="B175" s="134">
        <v>180</v>
      </c>
      <c r="C175" s="132">
        <v>6.62</v>
      </c>
      <c r="D175" s="132">
        <v>5.42</v>
      </c>
      <c r="E175" s="132">
        <v>31.73</v>
      </c>
      <c r="F175" s="132">
        <v>202.14</v>
      </c>
      <c r="G175" s="134" t="s">
        <v>19</v>
      </c>
      <c r="H175" s="130" t="s">
        <v>20</v>
      </c>
    </row>
    <row r="176" spans="1:251" x14ac:dyDescent="0.2">
      <c r="A176" s="145" t="s">
        <v>126</v>
      </c>
      <c r="B176" s="131">
        <v>60</v>
      </c>
      <c r="C176" s="131">
        <f>6.4/80*60</f>
        <v>4.8</v>
      </c>
      <c r="D176" s="131">
        <f>0.8/80*60</f>
        <v>0.6</v>
      </c>
      <c r="E176" s="131">
        <f>40.8/80*60</f>
        <v>30.6</v>
      </c>
      <c r="F176" s="131">
        <f>200/80*60</f>
        <v>150</v>
      </c>
      <c r="G176" s="134" t="s">
        <v>25</v>
      </c>
      <c r="H176" s="135" t="s">
        <v>26</v>
      </c>
    </row>
    <row r="177" spans="1:251" x14ac:dyDescent="0.2">
      <c r="A177" s="148" t="s">
        <v>21</v>
      </c>
      <c r="B177" s="132">
        <v>222</v>
      </c>
      <c r="C177" s="134">
        <v>0.13</v>
      </c>
      <c r="D177" s="134">
        <v>0.02</v>
      </c>
      <c r="E177" s="134">
        <v>15.2</v>
      </c>
      <c r="F177" s="134">
        <v>62</v>
      </c>
      <c r="G177" s="134" t="s">
        <v>22</v>
      </c>
      <c r="H177" s="145" t="s">
        <v>23</v>
      </c>
    </row>
    <row r="178" spans="1:251" x14ac:dyDescent="0.2">
      <c r="A178" s="141" t="s">
        <v>27</v>
      </c>
      <c r="B178" s="142">
        <f t="shared" ref="B178:F178" si="28">SUM(B174:B177)</f>
        <v>552</v>
      </c>
      <c r="C178" s="142">
        <f t="shared" si="28"/>
        <v>32.35</v>
      </c>
      <c r="D178" s="142">
        <f t="shared" si="28"/>
        <v>18.14</v>
      </c>
      <c r="E178" s="142">
        <f t="shared" si="28"/>
        <v>82.54</v>
      </c>
      <c r="F178" s="142">
        <f t="shared" si="28"/>
        <v>637.33999999999992</v>
      </c>
      <c r="G178" s="129"/>
      <c r="H178" s="130"/>
    </row>
    <row r="179" spans="1:251" x14ac:dyDescent="0.2">
      <c r="A179" s="126" t="s">
        <v>163</v>
      </c>
      <c r="B179" s="126"/>
      <c r="C179" s="126"/>
      <c r="D179" s="126"/>
      <c r="E179" s="126"/>
      <c r="F179" s="126"/>
      <c r="G179" s="126"/>
      <c r="H179" s="126"/>
    </row>
    <row r="180" spans="1:251" ht="11.25" customHeight="1" x14ac:dyDescent="0.2">
      <c r="A180" s="130" t="s">
        <v>200</v>
      </c>
      <c r="B180" s="132">
        <v>260</v>
      </c>
      <c r="C180" s="132">
        <v>1.74</v>
      </c>
      <c r="D180" s="132">
        <v>6.33</v>
      </c>
      <c r="E180" s="132">
        <v>11.16</v>
      </c>
      <c r="F180" s="132">
        <v>111.14</v>
      </c>
      <c r="G180" s="132" t="s">
        <v>276</v>
      </c>
      <c r="H180" s="148" t="s">
        <v>201</v>
      </c>
    </row>
    <row r="181" spans="1:251" x14ac:dyDescent="0.2">
      <c r="A181" s="164" t="s">
        <v>100</v>
      </c>
      <c r="B181" s="165">
        <v>100</v>
      </c>
      <c r="C181" s="152">
        <v>14.1</v>
      </c>
      <c r="D181" s="152">
        <v>15.3</v>
      </c>
      <c r="E181" s="152">
        <v>3.2</v>
      </c>
      <c r="F181" s="152">
        <v>205.9</v>
      </c>
      <c r="G181" s="157" t="s">
        <v>214</v>
      </c>
      <c r="H181" s="135" t="s">
        <v>102</v>
      </c>
    </row>
    <row r="182" spans="1:251" ht="12" customHeight="1" x14ac:dyDescent="0.2">
      <c r="A182" s="145" t="s">
        <v>60</v>
      </c>
      <c r="B182" s="132">
        <v>180</v>
      </c>
      <c r="C182" s="132">
        <v>10.32</v>
      </c>
      <c r="D182" s="132">
        <v>7.31</v>
      </c>
      <c r="E182" s="132">
        <v>46.37</v>
      </c>
      <c r="F182" s="132">
        <v>292.5</v>
      </c>
      <c r="G182" s="134" t="s">
        <v>61</v>
      </c>
      <c r="H182" s="135" t="s">
        <v>62</v>
      </c>
    </row>
    <row r="183" spans="1:251" x14ac:dyDescent="0.2">
      <c r="A183" s="130" t="s">
        <v>202</v>
      </c>
      <c r="B183" s="134">
        <v>200</v>
      </c>
      <c r="C183" s="134">
        <v>0</v>
      </c>
      <c r="D183" s="134">
        <v>0</v>
      </c>
      <c r="E183" s="134">
        <v>19.97</v>
      </c>
      <c r="F183" s="134">
        <v>76</v>
      </c>
      <c r="G183" s="134" t="s">
        <v>203</v>
      </c>
      <c r="H183" s="135" t="s">
        <v>204</v>
      </c>
    </row>
    <row r="184" spans="1:251" x14ac:dyDescent="0.2">
      <c r="A184" s="130" t="s">
        <v>183</v>
      </c>
      <c r="B184" s="134">
        <v>100</v>
      </c>
      <c r="C184" s="132">
        <v>0.4</v>
      </c>
      <c r="D184" s="132">
        <v>0.4</v>
      </c>
      <c r="E184" s="132">
        <f>19.6/2</f>
        <v>9.8000000000000007</v>
      </c>
      <c r="F184" s="132">
        <f>94/2</f>
        <v>47</v>
      </c>
      <c r="G184" s="134" t="s">
        <v>181</v>
      </c>
      <c r="H184" s="130" t="s">
        <v>182</v>
      </c>
    </row>
    <row r="185" spans="1:251" x14ac:dyDescent="0.2">
      <c r="A185" s="145" t="s">
        <v>41</v>
      </c>
      <c r="B185" s="132">
        <v>40</v>
      </c>
      <c r="C185" s="132">
        <v>2.6</v>
      </c>
      <c r="D185" s="132">
        <v>0.4</v>
      </c>
      <c r="E185" s="132">
        <v>17.2</v>
      </c>
      <c r="F185" s="132">
        <v>85</v>
      </c>
      <c r="G185" s="132" t="s">
        <v>25</v>
      </c>
      <c r="H185" s="130" t="s">
        <v>42</v>
      </c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6"/>
      <c r="CG185" s="146"/>
      <c r="CH185" s="146"/>
      <c r="CI185" s="146"/>
      <c r="CJ185" s="146"/>
      <c r="CK185" s="146"/>
      <c r="CL185" s="146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146"/>
      <c r="DG185" s="146"/>
      <c r="DH185" s="146"/>
      <c r="DI185" s="146"/>
      <c r="DJ185" s="146"/>
      <c r="DK185" s="146"/>
      <c r="DL185" s="146"/>
      <c r="DM185" s="146"/>
      <c r="DN185" s="146"/>
      <c r="DO185" s="146"/>
      <c r="DP185" s="146"/>
      <c r="DQ185" s="146"/>
      <c r="DR185" s="146"/>
      <c r="DS185" s="146"/>
      <c r="DT185" s="146"/>
      <c r="DU185" s="146"/>
      <c r="DV185" s="146"/>
      <c r="DW185" s="146"/>
      <c r="DX185" s="146"/>
      <c r="DY185" s="146"/>
      <c r="DZ185" s="146"/>
      <c r="EA185" s="146"/>
      <c r="EB185" s="146"/>
      <c r="EC185" s="146"/>
      <c r="ED185" s="146"/>
      <c r="EE185" s="146"/>
      <c r="EF185" s="146"/>
      <c r="EG185" s="146"/>
      <c r="EH185" s="146"/>
      <c r="EI185" s="146"/>
      <c r="EJ185" s="146"/>
      <c r="EK185" s="146"/>
      <c r="EL185" s="146"/>
      <c r="EM185" s="146"/>
      <c r="EN185" s="146"/>
      <c r="EO185" s="146"/>
      <c r="EP185" s="146"/>
      <c r="EQ185" s="146"/>
      <c r="ER185" s="146"/>
      <c r="ES185" s="146"/>
      <c r="ET185" s="146"/>
      <c r="EU185" s="146"/>
      <c r="EV185" s="146"/>
      <c r="EW185" s="146"/>
      <c r="EX185" s="146"/>
      <c r="EY185" s="146"/>
      <c r="EZ185" s="146"/>
      <c r="FA185" s="146"/>
      <c r="FB185" s="146"/>
      <c r="FC185" s="146"/>
      <c r="FD185" s="146"/>
      <c r="FE185" s="146"/>
      <c r="FF185" s="146"/>
      <c r="FG185" s="146"/>
      <c r="FH185" s="146"/>
      <c r="FI185" s="146"/>
      <c r="FJ185" s="146"/>
      <c r="FK185" s="146"/>
      <c r="FL185" s="146"/>
      <c r="FM185" s="146"/>
      <c r="FN185" s="146"/>
      <c r="FO185" s="146"/>
      <c r="FP185" s="146"/>
      <c r="FQ185" s="146"/>
      <c r="FR185" s="146"/>
      <c r="FS185" s="146"/>
      <c r="FT185" s="146"/>
      <c r="FU185" s="146"/>
      <c r="FV185" s="146"/>
      <c r="FW185" s="146"/>
      <c r="FX185" s="146"/>
      <c r="FY185" s="146"/>
      <c r="FZ185" s="146"/>
      <c r="GA185" s="146"/>
      <c r="GB185" s="146"/>
      <c r="GC185" s="146"/>
      <c r="GD185" s="146"/>
      <c r="GE185" s="146"/>
      <c r="GF185" s="146"/>
      <c r="GG185" s="146"/>
      <c r="GH185" s="146"/>
      <c r="GI185" s="146"/>
      <c r="GJ185" s="146"/>
      <c r="GK185" s="146"/>
      <c r="GL185" s="146"/>
      <c r="GM185" s="146"/>
      <c r="GN185" s="146"/>
      <c r="GO185" s="146"/>
      <c r="GP185" s="146"/>
      <c r="GQ185" s="146"/>
      <c r="GR185" s="146"/>
      <c r="GS185" s="146"/>
      <c r="GT185" s="146"/>
      <c r="GU185" s="146"/>
      <c r="GV185" s="146"/>
      <c r="GW185" s="146"/>
      <c r="GX185" s="146"/>
      <c r="GY185" s="146"/>
      <c r="GZ185" s="146"/>
      <c r="HA185" s="146"/>
      <c r="HB185" s="146"/>
      <c r="HC185" s="146"/>
      <c r="HD185" s="146"/>
      <c r="HE185" s="146"/>
      <c r="HF185" s="146"/>
      <c r="HG185" s="146"/>
      <c r="HH185" s="146"/>
      <c r="HI185" s="146"/>
      <c r="HJ185" s="146"/>
      <c r="HK185" s="146"/>
      <c r="HL185" s="146"/>
      <c r="HM185" s="146"/>
      <c r="HN185" s="146"/>
      <c r="HO185" s="146"/>
      <c r="HP185" s="146"/>
      <c r="HQ185" s="146"/>
      <c r="HR185" s="146"/>
      <c r="HS185" s="146"/>
      <c r="HT185" s="146"/>
      <c r="HU185" s="146"/>
      <c r="HV185" s="146"/>
      <c r="HW185" s="146"/>
      <c r="HX185" s="146"/>
      <c r="HY185" s="146"/>
      <c r="HZ185" s="146"/>
      <c r="IA185" s="146"/>
      <c r="IB185" s="146"/>
      <c r="IC185" s="146"/>
      <c r="ID185" s="146"/>
      <c r="IE185" s="146"/>
      <c r="IF185" s="146"/>
      <c r="IG185" s="146"/>
      <c r="IH185" s="146"/>
      <c r="II185" s="146"/>
      <c r="IJ185" s="146"/>
      <c r="IK185" s="146"/>
      <c r="IL185" s="146"/>
      <c r="IM185" s="146"/>
      <c r="IN185" s="146"/>
      <c r="IO185" s="146"/>
      <c r="IP185" s="146"/>
      <c r="IQ185" s="146"/>
    </row>
    <row r="186" spans="1:251" x14ac:dyDescent="0.2">
      <c r="A186" s="145" t="s">
        <v>126</v>
      </c>
      <c r="B186" s="134">
        <v>40</v>
      </c>
      <c r="C186" s="132">
        <v>3.2</v>
      </c>
      <c r="D186" s="132">
        <v>0.4</v>
      </c>
      <c r="E186" s="132">
        <v>20.399999999999999</v>
      </c>
      <c r="F186" s="132">
        <v>100</v>
      </c>
      <c r="G186" s="134" t="s">
        <v>25</v>
      </c>
      <c r="H186" s="135" t="s">
        <v>26</v>
      </c>
    </row>
    <row r="187" spans="1:251" x14ac:dyDescent="0.2">
      <c r="A187" s="141" t="s">
        <v>27</v>
      </c>
      <c r="B187" s="142">
        <f t="shared" ref="B187:F187" si="29">SUM(B180:B186)</f>
        <v>920</v>
      </c>
      <c r="C187" s="142">
        <f t="shared" si="29"/>
        <v>32.36</v>
      </c>
      <c r="D187" s="142">
        <f t="shared" si="29"/>
        <v>30.139999999999997</v>
      </c>
      <c r="E187" s="142">
        <f t="shared" si="29"/>
        <v>128.1</v>
      </c>
      <c r="F187" s="142">
        <f t="shared" si="29"/>
        <v>917.54</v>
      </c>
      <c r="G187" s="129"/>
      <c r="H187" s="130"/>
    </row>
    <row r="188" spans="1:251" x14ac:dyDescent="0.2">
      <c r="A188" s="128" t="s">
        <v>179</v>
      </c>
      <c r="B188" s="128"/>
      <c r="C188" s="128"/>
      <c r="D188" s="128"/>
      <c r="E188" s="128"/>
      <c r="F188" s="128"/>
      <c r="G188" s="128"/>
      <c r="H188" s="128"/>
    </row>
    <row r="189" spans="1:251" s="146" customFormat="1" x14ac:dyDescent="0.2">
      <c r="A189" s="145" t="s">
        <v>210</v>
      </c>
      <c r="B189" s="132">
        <v>100</v>
      </c>
      <c r="C189" s="131">
        <v>12.03</v>
      </c>
      <c r="D189" s="131">
        <v>12.3</v>
      </c>
      <c r="E189" s="131">
        <v>27.3</v>
      </c>
      <c r="F189" s="131">
        <v>266.3</v>
      </c>
      <c r="G189" s="132" t="s">
        <v>64</v>
      </c>
      <c r="H189" s="130" t="s">
        <v>211</v>
      </c>
    </row>
    <row r="190" spans="1:251" x14ac:dyDescent="0.2">
      <c r="A190" s="130" t="s">
        <v>180</v>
      </c>
      <c r="B190" s="132">
        <v>100</v>
      </c>
      <c r="C190" s="132">
        <v>0.04</v>
      </c>
      <c r="D190" s="132">
        <v>0.04</v>
      </c>
      <c r="E190" s="132">
        <v>9.8000000000000007</v>
      </c>
      <c r="F190" s="132">
        <v>47</v>
      </c>
      <c r="G190" s="134" t="s">
        <v>181</v>
      </c>
      <c r="H190" s="130" t="s">
        <v>182</v>
      </c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  <c r="CU190" s="147"/>
      <c r="CV190" s="147"/>
      <c r="CW190" s="147"/>
      <c r="CX190" s="147"/>
      <c r="CY190" s="147"/>
      <c r="CZ190" s="147"/>
      <c r="DA190" s="147"/>
      <c r="DB190" s="147"/>
      <c r="DC190" s="147"/>
      <c r="DD190" s="147"/>
      <c r="DE190" s="147"/>
      <c r="DF190" s="147"/>
      <c r="DG190" s="147"/>
      <c r="DH190" s="147"/>
      <c r="DI190" s="147"/>
      <c r="DJ190" s="147"/>
      <c r="DK190" s="147"/>
      <c r="DL190" s="147"/>
      <c r="DM190" s="147"/>
      <c r="DN190" s="147"/>
      <c r="DO190" s="147"/>
      <c r="DP190" s="147"/>
      <c r="DQ190" s="147"/>
      <c r="DR190" s="147"/>
      <c r="DS190" s="147"/>
      <c r="DT190" s="147"/>
      <c r="DU190" s="147"/>
      <c r="DV190" s="147"/>
      <c r="DW190" s="147"/>
      <c r="DX190" s="147"/>
      <c r="DY190" s="147"/>
      <c r="DZ190" s="147"/>
      <c r="EA190" s="147"/>
      <c r="EB190" s="147"/>
      <c r="EC190" s="147"/>
      <c r="ED190" s="147"/>
      <c r="EE190" s="147"/>
      <c r="EF190" s="147"/>
      <c r="EG190" s="147"/>
      <c r="EH190" s="147"/>
      <c r="EI190" s="147"/>
      <c r="EJ190" s="147"/>
      <c r="EK190" s="147"/>
      <c r="EL190" s="147"/>
      <c r="EM190" s="147"/>
      <c r="EN190" s="147"/>
      <c r="EO190" s="147"/>
      <c r="EP190" s="147"/>
      <c r="EQ190" s="147"/>
      <c r="ER190" s="147"/>
      <c r="ES190" s="147"/>
      <c r="ET190" s="147"/>
      <c r="EU190" s="147"/>
      <c r="EV190" s="147"/>
      <c r="EW190" s="147"/>
      <c r="EX190" s="147"/>
      <c r="EY190" s="147"/>
      <c r="EZ190" s="147"/>
      <c r="FA190" s="147"/>
      <c r="FB190" s="147"/>
      <c r="FC190" s="147"/>
      <c r="FD190" s="147"/>
      <c r="FE190" s="147"/>
      <c r="FF190" s="147"/>
      <c r="FG190" s="147"/>
      <c r="FH190" s="147"/>
      <c r="FI190" s="147"/>
      <c r="FJ190" s="147"/>
      <c r="FK190" s="147"/>
      <c r="FL190" s="147"/>
      <c r="FM190" s="147"/>
      <c r="FN190" s="147"/>
      <c r="FO190" s="147"/>
      <c r="FP190" s="147"/>
      <c r="FQ190" s="147"/>
      <c r="FR190" s="147"/>
      <c r="FS190" s="147"/>
      <c r="FT190" s="147"/>
      <c r="FU190" s="147"/>
      <c r="FV190" s="147"/>
      <c r="FW190" s="147"/>
      <c r="FX190" s="147"/>
      <c r="FY190" s="147"/>
      <c r="FZ190" s="147"/>
      <c r="GA190" s="147"/>
      <c r="GB190" s="147"/>
      <c r="GC190" s="147"/>
      <c r="GD190" s="147"/>
      <c r="GE190" s="147"/>
      <c r="GF190" s="147"/>
      <c r="GG190" s="147"/>
      <c r="GH190" s="147"/>
      <c r="GI190" s="147"/>
      <c r="GJ190" s="147"/>
      <c r="GK190" s="147"/>
      <c r="GL190" s="147"/>
      <c r="GM190" s="147"/>
      <c r="GN190" s="147"/>
      <c r="GO190" s="147"/>
      <c r="GP190" s="147"/>
      <c r="GQ190" s="147"/>
      <c r="GR190" s="147"/>
      <c r="GS190" s="147"/>
      <c r="GT190" s="147"/>
      <c r="GU190" s="147"/>
      <c r="GV190" s="147"/>
      <c r="GW190" s="147"/>
      <c r="GX190" s="147"/>
      <c r="GY190" s="147"/>
      <c r="GZ190" s="147"/>
      <c r="HA190" s="147"/>
      <c r="HB190" s="147"/>
      <c r="HC190" s="147"/>
      <c r="HD190" s="147"/>
      <c r="HE190" s="147"/>
      <c r="HF190" s="147"/>
      <c r="HG190" s="147"/>
      <c r="HH190" s="147"/>
      <c r="HI190" s="147"/>
      <c r="HJ190" s="147"/>
      <c r="HK190" s="147"/>
      <c r="HL190" s="147"/>
      <c r="HM190" s="147"/>
      <c r="HN190" s="147"/>
      <c r="HO190" s="147"/>
      <c r="HP190" s="147"/>
      <c r="HQ190" s="147"/>
      <c r="HR190" s="147"/>
      <c r="HS190" s="147"/>
      <c r="HT190" s="147"/>
      <c r="HU190" s="147"/>
      <c r="HV190" s="147"/>
      <c r="HW190" s="147"/>
      <c r="HX190" s="147"/>
      <c r="HY190" s="147"/>
      <c r="HZ190" s="147"/>
      <c r="IA190" s="147"/>
      <c r="IB190" s="147"/>
      <c r="IC190" s="147"/>
      <c r="ID190" s="147"/>
      <c r="IE190" s="147"/>
      <c r="IF190" s="147"/>
      <c r="IG190" s="147"/>
      <c r="IH190" s="147"/>
      <c r="II190" s="147"/>
      <c r="IJ190" s="147"/>
      <c r="IK190" s="147"/>
      <c r="IL190" s="147"/>
      <c r="IM190" s="147"/>
      <c r="IN190" s="147"/>
      <c r="IO190" s="147"/>
      <c r="IP190" s="147"/>
      <c r="IQ190" s="147"/>
    </row>
    <row r="191" spans="1:251" x14ac:dyDescent="0.2">
      <c r="A191" s="135" t="s">
        <v>38</v>
      </c>
      <c r="B191" s="134">
        <v>215</v>
      </c>
      <c r="C191" s="134">
        <v>7.0000000000000007E-2</v>
      </c>
      <c r="D191" s="134">
        <v>0.02</v>
      </c>
      <c r="E191" s="134">
        <v>15</v>
      </c>
      <c r="F191" s="134">
        <v>60</v>
      </c>
      <c r="G191" s="134" t="s">
        <v>39</v>
      </c>
      <c r="H191" s="130" t="s">
        <v>40</v>
      </c>
    </row>
    <row r="192" spans="1:251" x14ac:dyDescent="0.2">
      <c r="A192" s="141" t="s">
        <v>27</v>
      </c>
      <c r="B192" s="129">
        <f t="shared" ref="B192:F192" si="30">SUM(B189:B191)</f>
        <v>415</v>
      </c>
      <c r="C192" s="129">
        <f t="shared" si="30"/>
        <v>12.139999999999999</v>
      </c>
      <c r="D192" s="129">
        <f t="shared" si="30"/>
        <v>12.36</v>
      </c>
      <c r="E192" s="129">
        <f t="shared" si="30"/>
        <v>52.1</v>
      </c>
      <c r="F192" s="129">
        <f t="shared" si="30"/>
        <v>373.3</v>
      </c>
      <c r="G192" s="129"/>
      <c r="H192" s="130"/>
    </row>
    <row r="193" spans="1:8" x14ac:dyDescent="0.2">
      <c r="A193" s="141" t="s">
        <v>125</v>
      </c>
      <c r="B193" s="129">
        <f t="shared" ref="B193:F193" si="31">SUM(B178,B187,B192)</f>
        <v>1887</v>
      </c>
      <c r="C193" s="129">
        <f t="shared" si="31"/>
        <v>76.850000000000009</v>
      </c>
      <c r="D193" s="129">
        <f t="shared" si="31"/>
        <v>60.64</v>
      </c>
      <c r="E193" s="129">
        <f t="shared" si="31"/>
        <v>262.74</v>
      </c>
      <c r="F193" s="129">
        <f t="shared" si="31"/>
        <v>1928.1799999999998</v>
      </c>
      <c r="G193" s="129"/>
      <c r="H193" s="130"/>
    </row>
    <row r="194" spans="1:8" x14ac:dyDescent="0.2">
      <c r="A194" s="126" t="s">
        <v>43</v>
      </c>
      <c r="B194" s="126"/>
      <c r="C194" s="126"/>
      <c r="D194" s="126"/>
      <c r="E194" s="126"/>
      <c r="F194" s="126"/>
      <c r="G194" s="126"/>
      <c r="H194" s="126"/>
    </row>
    <row r="195" spans="1:8" x14ac:dyDescent="0.2">
      <c r="A195" s="128" t="s">
        <v>118</v>
      </c>
      <c r="B195" s="126" t="s">
        <v>149</v>
      </c>
      <c r="C195" s="126"/>
      <c r="D195" s="126"/>
      <c r="E195" s="126"/>
      <c r="F195" s="126"/>
      <c r="G195" s="128" t="s">
        <v>9</v>
      </c>
      <c r="H195" s="128" t="s">
        <v>122</v>
      </c>
    </row>
    <row r="196" spans="1:8" ht="11.45" customHeight="1" x14ac:dyDescent="0.2">
      <c r="A196" s="128"/>
      <c r="B196" s="129" t="s">
        <v>4</v>
      </c>
      <c r="C196" s="129" t="s">
        <v>150</v>
      </c>
      <c r="D196" s="129" t="s">
        <v>151</v>
      </c>
      <c r="E196" s="129" t="s">
        <v>121</v>
      </c>
      <c r="F196" s="129" t="s">
        <v>8</v>
      </c>
      <c r="G196" s="128"/>
      <c r="H196" s="128"/>
    </row>
    <row r="197" spans="1:8" x14ac:dyDescent="0.2">
      <c r="A197" s="128" t="s">
        <v>152</v>
      </c>
      <c r="B197" s="128"/>
      <c r="C197" s="128"/>
      <c r="D197" s="128"/>
      <c r="E197" s="128"/>
      <c r="F197" s="128"/>
      <c r="G197" s="128"/>
      <c r="H197" s="128"/>
    </row>
    <row r="198" spans="1:8" ht="12" customHeight="1" x14ac:dyDescent="0.2">
      <c r="A198" s="130" t="s">
        <v>57</v>
      </c>
      <c r="B198" s="132">
        <v>100</v>
      </c>
      <c r="C198" s="132">
        <v>16.309999999999999</v>
      </c>
      <c r="D198" s="132">
        <v>9.5399999999999991</v>
      </c>
      <c r="E198" s="132">
        <v>12.3</v>
      </c>
      <c r="F198" s="132">
        <v>200.8</v>
      </c>
      <c r="G198" s="134" t="s">
        <v>58</v>
      </c>
      <c r="H198" s="135" t="s">
        <v>59</v>
      </c>
    </row>
    <row r="199" spans="1:8" ht="11.25" customHeight="1" x14ac:dyDescent="0.2">
      <c r="A199" s="130" t="s">
        <v>249</v>
      </c>
      <c r="B199" s="134">
        <v>5</v>
      </c>
      <c r="C199" s="131">
        <v>0.04</v>
      </c>
      <c r="D199" s="131">
        <v>3.6</v>
      </c>
      <c r="E199" s="131">
        <v>0.06</v>
      </c>
      <c r="F199" s="131">
        <v>33</v>
      </c>
      <c r="G199" s="132" t="s">
        <v>171</v>
      </c>
      <c r="H199" s="143" t="s">
        <v>172</v>
      </c>
    </row>
    <row r="200" spans="1:8" s="144" customFormat="1" ht="12" customHeight="1" x14ac:dyDescent="0.2">
      <c r="A200" s="135" t="s">
        <v>50</v>
      </c>
      <c r="B200" s="134">
        <v>100</v>
      </c>
      <c r="C200" s="134">
        <v>2.04</v>
      </c>
      <c r="D200" s="134">
        <v>3.2</v>
      </c>
      <c r="E200" s="134">
        <v>13.6</v>
      </c>
      <c r="F200" s="134">
        <v>91.5</v>
      </c>
      <c r="G200" s="134" t="s">
        <v>51</v>
      </c>
      <c r="H200" s="135" t="s">
        <v>52</v>
      </c>
    </row>
    <row r="201" spans="1:8" ht="20.25" customHeight="1" x14ac:dyDescent="0.2">
      <c r="A201" s="145" t="s">
        <v>199</v>
      </c>
      <c r="B201" s="131">
        <v>100</v>
      </c>
      <c r="C201" s="131">
        <v>1.1000000000000001</v>
      </c>
      <c r="D201" s="131">
        <v>0.2</v>
      </c>
      <c r="E201" s="131">
        <v>3.8</v>
      </c>
      <c r="F201" s="131">
        <v>22</v>
      </c>
      <c r="G201" s="132" t="s">
        <v>137</v>
      </c>
      <c r="H201" s="135" t="s">
        <v>138</v>
      </c>
    </row>
    <row r="202" spans="1:8" x14ac:dyDescent="0.2">
      <c r="A202" s="145" t="s">
        <v>126</v>
      </c>
      <c r="B202" s="134">
        <v>60</v>
      </c>
      <c r="C202" s="131">
        <f>4/50*60</f>
        <v>4.8</v>
      </c>
      <c r="D202" s="131">
        <f>0.5/50*60</f>
        <v>0.6</v>
      </c>
      <c r="E202" s="131">
        <f>25.5/50*60</f>
        <v>30.6</v>
      </c>
      <c r="F202" s="131">
        <f>125/50*60</f>
        <v>150</v>
      </c>
      <c r="G202" s="134" t="s">
        <v>25</v>
      </c>
      <c r="H202" s="135" t="s">
        <v>26</v>
      </c>
    </row>
    <row r="203" spans="1:8" x14ac:dyDescent="0.2">
      <c r="A203" s="135" t="s">
        <v>38</v>
      </c>
      <c r="B203" s="134">
        <v>215</v>
      </c>
      <c r="C203" s="134">
        <v>7.0000000000000007E-2</v>
      </c>
      <c r="D203" s="134">
        <v>0.02</v>
      </c>
      <c r="E203" s="134">
        <v>15</v>
      </c>
      <c r="F203" s="134">
        <v>60</v>
      </c>
      <c r="G203" s="134" t="s">
        <v>39</v>
      </c>
      <c r="H203" s="130" t="s">
        <v>40</v>
      </c>
    </row>
    <row r="204" spans="1:8" x14ac:dyDescent="0.2">
      <c r="A204" s="141" t="s">
        <v>27</v>
      </c>
      <c r="B204" s="142">
        <f t="shared" ref="B204:F204" si="32">SUM(B198:B203)</f>
        <v>580</v>
      </c>
      <c r="C204" s="142">
        <f t="shared" si="32"/>
        <v>24.36</v>
      </c>
      <c r="D204" s="142">
        <f t="shared" si="32"/>
        <v>17.16</v>
      </c>
      <c r="E204" s="142">
        <f t="shared" si="32"/>
        <v>75.36</v>
      </c>
      <c r="F204" s="142">
        <f t="shared" si="32"/>
        <v>557.29999999999995</v>
      </c>
      <c r="G204" s="129"/>
      <c r="H204" s="130"/>
    </row>
    <row r="205" spans="1:8" x14ac:dyDescent="0.2">
      <c r="A205" s="126" t="s">
        <v>163</v>
      </c>
      <c r="B205" s="126"/>
      <c r="C205" s="126"/>
      <c r="D205" s="126"/>
      <c r="E205" s="126"/>
      <c r="F205" s="126"/>
      <c r="G205" s="126"/>
      <c r="H205" s="126"/>
    </row>
    <row r="206" spans="1:8" s="163" customFormat="1" x14ac:dyDescent="0.2">
      <c r="A206" s="161" t="s">
        <v>212</v>
      </c>
      <c r="B206" s="134">
        <v>260</v>
      </c>
      <c r="C206" s="162">
        <v>1.84</v>
      </c>
      <c r="D206" s="162">
        <v>6.49</v>
      </c>
      <c r="E206" s="162">
        <v>9.5</v>
      </c>
      <c r="F206" s="162">
        <v>111.25</v>
      </c>
      <c r="G206" s="134" t="s">
        <v>273</v>
      </c>
      <c r="H206" s="133" t="s">
        <v>213</v>
      </c>
    </row>
    <row r="207" spans="1:8" x14ac:dyDescent="0.2">
      <c r="A207" s="145" t="s">
        <v>187</v>
      </c>
      <c r="B207" s="132">
        <v>100</v>
      </c>
      <c r="C207" s="132">
        <v>12.81</v>
      </c>
      <c r="D207" s="132">
        <v>14.46</v>
      </c>
      <c r="E207" s="132">
        <v>4.5</v>
      </c>
      <c r="F207" s="132">
        <v>210.7</v>
      </c>
      <c r="G207" s="134" t="s">
        <v>188</v>
      </c>
      <c r="H207" s="130" t="s">
        <v>189</v>
      </c>
    </row>
    <row r="208" spans="1:8" ht="21.75" customHeight="1" x14ac:dyDescent="0.2">
      <c r="A208" s="130" t="s">
        <v>72</v>
      </c>
      <c r="B208" s="132">
        <v>180</v>
      </c>
      <c r="C208" s="132">
        <v>4.38</v>
      </c>
      <c r="D208" s="132">
        <v>6.44</v>
      </c>
      <c r="E208" s="132">
        <v>44.02</v>
      </c>
      <c r="F208" s="132">
        <v>251.64</v>
      </c>
      <c r="G208" s="134" t="s">
        <v>86</v>
      </c>
      <c r="H208" s="130" t="s">
        <v>87</v>
      </c>
    </row>
    <row r="209" spans="1:251" ht="32.25" customHeight="1" x14ac:dyDescent="0.2">
      <c r="A209" s="145" t="s">
        <v>173</v>
      </c>
      <c r="B209" s="131">
        <v>100</v>
      </c>
      <c r="C209" s="131">
        <v>2.35</v>
      </c>
      <c r="D209" s="131">
        <v>0.15</v>
      </c>
      <c r="E209" s="131">
        <v>6.75</v>
      </c>
      <c r="F209" s="131">
        <v>37.5</v>
      </c>
      <c r="G209" s="132" t="s">
        <v>174</v>
      </c>
      <c r="H209" s="135" t="s">
        <v>175</v>
      </c>
    </row>
    <row r="210" spans="1:251" x14ac:dyDescent="0.2">
      <c r="A210" s="130" t="s">
        <v>250</v>
      </c>
      <c r="B210" s="134">
        <v>200</v>
      </c>
      <c r="C210" s="131">
        <v>0.16</v>
      </c>
      <c r="D210" s="131">
        <v>0.16</v>
      </c>
      <c r="E210" s="131">
        <v>27.88</v>
      </c>
      <c r="F210" s="131">
        <v>114.6</v>
      </c>
      <c r="G210" s="132" t="s">
        <v>251</v>
      </c>
      <c r="H210" s="135" t="s">
        <v>252</v>
      </c>
    </row>
    <row r="211" spans="1:251" x14ac:dyDescent="0.2">
      <c r="A211" s="145" t="s">
        <v>41</v>
      </c>
      <c r="B211" s="132">
        <v>40</v>
      </c>
      <c r="C211" s="132">
        <v>2.6</v>
      </c>
      <c r="D211" s="132">
        <v>0.4</v>
      </c>
      <c r="E211" s="132">
        <v>17.2</v>
      </c>
      <c r="F211" s="132">
        <v>85</v>
      </c>
      <c r="G211" s="132" t="s">
        <v>25</v>
      </c>
      <c r="H211" s="130" t="s">
        <v>42</v>
      </c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  <c r="BV211" s="146"/>
      <c r="BW211" s="146"/>
      <c r="BX211" s="146"/>
      <c r="BY211" s="146"/>
      <c r="BZ211" s="146"/>
      <c r="CA211" s="146"/>
      <c r="CB211" s="146"/>
      <c r="CC211" s="146"/>
      <c r="CD211" s="146"/>
      <c r="CE211" s="146"/>
      <c r="CF211" s="146"/>
      <c r="CG211" s="146"/>
      <c r="CH211" s="146"/>
      <c r="CI211" s="146"/>
      <c r="CJ211" s="146"/>
      <c r="CK211" s="146"/>
      <c r="CL211" s="146"/>
      <c r="CM211" s="146"/>
      <c r="CN211" s="146"/>
      <c r="CO211" s="146"/>
      <c r="CP211" s="146"/>
      <c r="CQ211" s="146"/>
      <c r="CR211" s="146"/>
      <c r="CS211" s="146"/>
      <c r="CT211" s="146"/>
      <c r="CU211" s="146"/>
      <c r="CV211" s="146"/>
      <c r="CW211" s="146"/>
      <c r="CX211" s="146"/>
      <c r="CY211" s="146"/>
      <c r="CZ211" s="146"/>
      <c r="DA211" s="146"/>
      <c r="DB211" s="146"/>
      <c r="DC211" s="146"/>
      <c r="DD211" s="146"/>
      <c r="DE211" s="146"/>
      <c r="DF211" s="146"/>
      <c r="DG211" s="146"/>
      <c r="DH211" s="146"/>
      <c r="DI211" s="146"/>
      <c r="DJ211" s="146"/>
      <c r="DK211" s="146"/>
      <c r="DL211" s="146"/>
      <c r="DM211" s="146"/>
      <c r="DN211" s="146"/>
      <c r="DO211" s="146"/>
      <c r="DP211" s="146"/>
      <c r="DQ211" s="146"/>
      <c r="DR211" s="146"/>
      <c r="DS211" s="146"/>
      <c r="DT211" s="146"/>
      <c r="DU211" s="146"/>
      <c r="DV211" s="146"/>
      <c r="DW211" s="146"/>
      <c r="DX211" s="146"/>
      <c r="DY211" s="146"/>
      <c r="DZ211" s="146"/>
      <c r="EA211" s="146"/>
      <c r="EB211" s="146"/>
      <c r="EC211" s="146"/>
      <c r="ED211" s="146"/>
      <c r="EE211" s="146"/>
      <c r="EF211" s="146"/>
      <c r="EG211" s="146"/>
      <c r="EH211" s="146"/>
      <c r="EI211" s="146"/>
      <c r="EJ211" s="146"/>
      <c r="EK211" s="146"/>
      <c r="EL211" s="146"/>
      <c r="EM211" s="146"/>
      <c r="EN211" s="146"/>
      <c r="EO211" s="146"/>
      <c r="EP211" s="146"/>
      <c r="EQ211" s="146"/>
      <c r="ER211" s="146"/>
      <c r="ES211" s="146"/>
      <c r="ET211" s="146"/>
      <c r="EU211" s="146"/>
      <c r="EV211" s="146"/>
      <c r="EW211" s="146"/>
      <c r="EX211" s="146"/>
      <c r="EY211" s="146"/>
      <c r="EZ211" s="146"/>
      <c r="FA211" s="146"/>
      <c r="FB211" s="146"/>
      <c r="FC211" s="146"/>
      <c r="FD211" s="146"/>
      <c r="FE211" s="146"/>
      <c r="FF211" s="146"/>
      <c r="FG211" s="146"/>
      <c r="FH211" s="146"/>
      <c r="FI211" s="146"/>
      <c r="FJ211" s="146"/>
      <c r="FK211" s="146"/>
      <c r="FL211" s="146"/>
      <c r="FM211" s="146"/>
      <c r="FN211" s="146"/>
      <c r="FO211" s="146"/>
      <c r="FP211" s="146"/>
      <c r="FQ211" s="146"/>
      <c r="FR211" s="146"/>
      <c r="FS211" s="146"/>
      <c r="FT211" s="146"/>
      <c r="FU211" s="146"/>
      <c r="FV211" s="146"/>
      <c r="FW211" s="146"/>
      <c r="FX211" s="146"/>
      <c r="FY211" s="146"/>
      <c r="FZ211" s="146"/>
      <c r="GA211" s="146"/>
      <c r="GB211" s="146"/>
      <c r="GC211" s="146"/>
      <c r="GD211" s="146"/>
      <c r="GE211" s="146"/>
      <c r="GF211" s="146"/>
      <c r="GG211" s="146"/>
      <c r="GH211" s="146"/>
      <c r="GI211" s="146"/>
      <c r="GJ211" s="146"/>
      <c r="GK211" s="146"/>
      <c r="GL211" s="146"/>
      <c r="GM211" s="146"/>
      <c r="GN211" s="146"/>
      <c r="GO211" s="146"/>
      <c r="GP211" s="146"/>
      <c r="GQ211" s="146"/>
      <c r="GR211" s="146"/>
      <c r="GS211" s="146"/>
      <c r="GT211" s="146"/>
      <c r="GU211" s="146"/>
      <c r="GV211" s="146"/>
      <c r="GW211" s="146"/>
      <c r="GX211" s="146"/>
      <c r="GY211" s="146"/>
      <c r="GZ211" s="146"/>
      <c r="HA211" s="146"/>
      <c r="HB211" s="146"/>
      <c r="HC211" s="146"/>
      <c r="HD211" s="146"/>
      <c r="HE211" s="146"/>
      <c r="HF211" s="146"/>
      <c r="HG211" s="146"/>
      <c r="HH211" s="146"/>
      <c r="HI211" s="146"/>
      <c r="HJ211" s="146"/>
      <c r="HK211" s="146"/>
      <c r="HL211" s="146"/>
      <c r="HM211" s="146"/>
      <c r="HN211" s="146"/>
      <c r="HO211" s="146"/>
      <c r="HP211" s="146"/>
      <c r="HQ211" s="146"/>
      <c r="HR211" s="146"/>
      <c r="HS211" s="146"/>
      <c r="HT211" s="146"/>
      <c r="HU211" s="146"/>
      <c r="HV211" s="146"/>
      <c r="HW211" s="146"/>
      <c r="HX211" s="146"/>
      <c r="HY211" s="146"/>
      <c r="HZ211" s="146"/>
      <c r="IA211" s="146"/>
      <c r="IB211" s="146"/>
      <c r="IC211" s="146"/>
      <c r="ID211" s="146"/>
      <c r="IE211" s="146"/>
      <c r="IF211" s="146"/>
      <c r="IG211" s="146"/>
      <c r="IH211" s="146"/>
      <c r="II211" s="146"/>
      <c r="IJ211" s="146"/>
      <c r="IK211" s="146"/>
      <c r="IL211" s="146"/>
      <c r="IM211" s="146"/>
      <c r="IN211" s="146"/>
      <c r="IO211" s="146"/>
      <c r="IP211" s="146"/>
      <c r="IQ211" s="146"/>
    </row>
    <row r="212" spans="1:251" x14ac:dyDescent="0.2">
      <c r="A212" s="145" t="s">
        <v>126</v>
      </c>
      <c r="B212" s="134">
        <v>40</v>
      </c>
      <c r="C212" s="132">
        <v>3.2</v>
      </c>
      <c r="D212" s="132">
        <v>0.4</v>
      </c>
      <c r="E212" s="132">
        <v>20.399999999999999</v>
      </c>
      <c r="F212" s="132">
        <v>100</v>
      </c>
      <c r="G212" s="134" t="s">
        <v>25</v>
      </c>
      <c r="H212" s="135" t="s">
        <v>26</v>
      </c>
    </row>
    <row r="213" spans="1:251" x14ac:dyDescent="0.2">
      <c r="A213" s="141" t="s">
        <v>27</v>
      </c>
      <c r="B213" s="142">
        <f t="shared" ref="B213:F213" si="33">SUM(B206:B212)</f>
        <v>920</v>
      </c>
      <c r="C213" s="142">
        <f t="shared" si="33"/>
        <v>27.340000000000003</v>
      </c>
      <c r="D213" s="142">
        <f t="shared" si="33"/>
        <v>28.5</v>
      </c>
      <c r="E213" s="142">
        <f t="shared" si="33"/>
        <v>130.25</v>
      </c>
      <c r="F213" s="142">
        <f t="shared" si="33"/>
        <v>910.68999999999994</v>
      </c>
      <c r="G213" s="129"/>
      <c r="H213" s="130"/>
    </row>
    <row r="214" spans="1:251" x14ac:dyDescent="0.2">
      <c r="A214" s="128" t="s">
        <v>179</v>
      </c>
      <c r="B214" s="128"/>
      <c r="C214" s="128"/>
      <c r="D214" s="128"/>
      <c r="E214" s="128"/>
      <c r="F214" s="128"/>
      <c r="G214" s="128"/>
      <c r="H214" s="128"/>
    </row>
    <row r="215" spans="1:251" x14ac:dyDescent="0.2">
      <c r="A215" s="135" t="s">
        <v>253</v>
      </c>
      <c r="B215" s="134">
        <v>80</v>
      </c>
      <c r="C215" s="131">
        <v>10.199999999999999</v>
      </c>
      <c r="D215" s="131">
        <v>11.3</v>
      </c>
      <c r="E215" s="131">
        <v>30.1</v>
      </c>
      <c r="F215" s="131">
        <v>266.39999999999998</v>
      </c>
      <c r="G215" s="134" t="s">
        <v>254</v>
      </c>
      <c r="H215" s="135" t="s">
        <v>255</v>
      </c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  <c r="BI215" s="147"/>
      <c r="BJ215" s="147"/>
      <c r="BK215" s="147"/>
      <c r="BL215" s="147"/>
      <c r="BM215" s="147"/>
      <c r="BN215" s="147"/>
      <c r="BO215" s="147"/>
      <c r="BP215" s="147"/>
      <c r="BQ215" s="147"/>
      <c r="BR215" s="147"/>
      <c r="BS215" s="147"/>
      <c r="BT215" s="147"/>
      <c r="BU215" s="147"/>
      <c r="BV215" s="147"/>
      <c r="BW215" s="147"/>
      <c r="BX215" s="147"/>
      <c r="BY215" s="147"/>
      <c r="BZ215" s="147"/>
      <c r="CA215" s="147"/>
      <c r="CB215" s="147"/>
      <c r="CC215" s="147"/>
      <c r="CD215" s="147"/>
      <c r="CE215" s="147"/>
      <c r="CF215" s="147"/>
      <c r="CG215" s="147"/>
      <c r="CH215" s="147"/>
      <c r="CI215" s="147"/>
      <c r="CJ215" s="147"/>
      <c r="CK215" s="147"/>
      <c r="CL215" s="147"/>
      <c r="CM215" s="147"/>
      <c r="CN215" s="147"/>
      <c r="CO215" s="147"/>
      <c r="CP215" s="147"/>
      <c r="CQ215" s="147"/>
      <c r="CR215" s="147"/>
      <c r="CS215" s="147"/>
      <c r="CT215" s="147"/>
      <c r="CU215" s="147"/>
      <c r="CV215" s="147"/>
      <c r="CW215" s="147"/>
      <c r="CX215" s="147"/>
      <c r="CY215" s="147"/>
      <c r="CZ215" s="147"/>
      <c r="DA215" s="147"/>
      <c r="DB215" s="147"/>
      <c r="DC215" s="147"/>
      <c r="DD215" s="147"/>
      <c r="DE215" s="147"/>
      <c r="DF215" s="147"/>
      <c r="DG215" s="147"/>
      <c r="DH215" s="147"/>
      <c r="DI215" s="147"/>
      <c r="DJ215" s="147"/>
      <c r="DK215" s="147"/>
      <c r="DL215" s="147"/>
      <c r="DM215" s="147"/>
      <c r="DN215" s="147"/>
      <c r="DO215" s="147"/>
      <c r="DP215" s="147"/>
      <c r="DQ215" s="147"/>
      <c r="DR215" s="147"/>
      <c r="DS215" s="147"/>
      <c r="DT215" s="147"/>
      <c r="DU215" s="147"/>
      <c r="DV215" s="147"/>
      <c r="DW215" s="147"/>
      <c r="DX215" s="147"/>
      <c r="DY215" s="147"/>
      <c r="DZ215" s="147"/>
      <c r="EA215" s="147"/>
      <c r="EB215" s="147"/>
      <c r="EC215" s="147"/>
      <c r="ED215" s="147"/>
      <c r="EE215" s="147"/>
      <c r="EF215" s="147"/>
      <c r="EG215" s="147"/>
      <c r="EH215" s="147"/>
      <c r="EI215" s="147"/>
      <c r="EJ215" s="147"/>
      <c r="EK215" s="147"/>
      <c r="EL215" s="147"/>
      <c r="EM215" s="147"/>
      <c r="EN215" s="147"/>
      <c r="EO215" s="147"/>
      <c r="EP215" s="147"/>
      <c r="EQ215" s="147"/>
      <c r="ER215" s="147"/>
      <c r="ES215" s="147"/>
      <c r="ET215" s="147"/>
      <c r="EU215" s="147"/>
      <c r="EV215" s="147"/>
      <c r="EW215" s="147"/>
      <c r="EX215" s="147"/>
      <c r="EY215" s="147"/>
      <c r="EZ215" s="147"/>
      <c r="FA215" s="147"/>
      <c r="FB215" s="147"/>
      <c r="FC215" s="147"/>
      <c r="FD215" s="147"/>
      <c r="FE215" s="147"/>
      <c r="FF215" s="147"/>
      <c r="FG215" s="147"/>
      <c r="FH215" s="147"/>
      <c r="FI215" s="147"/>
      <c r="FJ215" s="147"/>
      <c r="FK215" s="147"/>
      <c r="FL215" s="147"/>
      <c r="FM215" s="147"/>
      <c r="FN215" s="147"/>
      <c r="FO215" s="147"/>
      <c r="FP215" s="147"/>
      <c r="FQ215" s="147"/>
      <c r="FR215" s="147"/>
      <c r="FS215" s="147"/>
      <c r="FT215" s="147"/>
      <c r="FU215" s="147"/>
      <c r="FV215" s="147"/>
      <c r="FW215" s="147"/>
      <c r="FX215" s="147"/>
      <c r="FY215" s="147"/>
      <c r="FZ215" s="147"/>
      <c r="GA215" s="147"/>
      <c r="GB215" s="147"/>
      <c r="GC215" s="147"/>
      <c r="GD215" s="147"/>
      <c r="GE215" s="147"/>
      <c r="GF215" s="147"/>
      <c r="GG215" s="147"/>
      <c r="GH215" s="147"/>
      <c r="GI215" s="147"/>
      <c r="GJ215" s="147"/>
      <c r="GK215" s="147"/>
      <c r="GL215" s="147"/>
      <c r="GM215" s="147"/>
      <c r="GN215" s="147"/>
      <c r="GO215" s="147"/>
      <c r="GP215" s="147"/>
      <c r="GQ215" s="147"/>
      <c r="GR215" s="147"/>
      <c r="GS215" s="147"/>
      <c r="GT215" s="147"/>
      <c r="GU215" s="147"/>
      <c r="GV215" s="147"/>
      <c r="GW215" s="147"/>
      <c r="GX215" s="147"/>
      <c r="GY215" s="147"/>
      <c r="GZ215" s="147"/>
      <c r="HA215" s="147"/>
      <c r="HB215" s="147"/>
      <c r="HC215" s="147"/>
      <c r="HD215" s="147"/>
      <c r="HE215" s="147"/>
      <c r="HF215" s="147"/>
      <c r="HG215" s="147"/>
      <c r="HH215" s="147"/>
      <c r="HI215" s="147"/>
      <c r="HJ215" s="147"/>
      <c r="HK215" s="147"/>
      <c r="HL215" s="147"/>
      <c r="HM215" s="147"/>
      <c r="HN215" s="147"/>
      <c r="HO215" s="147"/>
      <c r="HP215" s="147"/>
      <c r="HQ215" s="147"/>
      <c r="HR215" s="147"/>
      <c r="HS215" s="147"/>
      <c r="HT215" s="147"/>
      <c r="HU215" s="147"/>
      <c r="HV215" s="147"/>
      <c r="HW215" s="147"/>
      <c r="HX215" s="147"/>
      <c r="HY215" s="147"/>
      <c r="HZ215" s="147"/>
      <c r="IA215" s="147"/>
      <c r="IB215" s="147"/>
      <c r="IC215" s="147"/>
      <c r="ID215" s="147"/>
      <c r="IE215" s="147"/>
      <c r="IF215" s="147"/>
      <c r="IG215" s="147"/>
      <c r="IH215" s="147"/>
      <c r="II215" s="147"/>
      <c r="IJ215" s="147"/>
      <c r="IK215" s="147"/>
      <c r="IL215" s="147"/>
      <c r="IM215" s="147"/>
      <c r="IN215" s="147"/>
      <c r="IO215" s="147"/>
      <c r="IP215" s="147"/>
      <c r="IQ215" s="147"/>
    </row>
    <row r="216" spans="1:251" x14ac:dyDescent="0.2">
      <c r="A216" s="130" t="s">
        <v>183</v>
      </c>
      <c r="B216" s="132">
        <v>100</v>
      </c>
      <c r="C216" s="132">
        <v>0.04</v>
      </c>
      <c r="D216" s="132">
        <v>0.04</v>
      </c>
      <c r="E216" s="132">
        <v>9.8000000000000007</v>
      </c>
      <c r="F216" s="132">
        <v>47</v>
      </c>
      <c r="G216" s="134" t="s">
        <v>181</v>
      </c>
      <c r="H216" s="130" t="s">
        <v>182</v>
      </c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  <c r="BL216" s="147"/>
      <c r="BM216" s="147"/>
      <c r="BN216" s="147"/>
      <c r="BO216" s="147"/>
      <c r="BP216" s="147"/>
      <c r="BQ216" s="147"/>
      <c r="BR216" s="147"/>
      <c r="BS216" s="147"/>
      <c r="BT216" s="147"/>
      <c r="BU216" s="147"/>
      <c r="BV216" s="147"/>
      <c r="BW216" s="147"/>
      <c r="BX216" s="147"/>
      <c r="BY216" s="147"/>
      <c r="BZ216" s="147"/>
      <c r="CA216" s="147"/>
      <c r="CB216" s="147"/>
      <c r="CC216" s="147"/>
      <c r="CD216" s="147"/>
      <c r="CE216" s="147"/>
      <c r="CF216" s="147"/>
      <c r="CG216" s="147"/>
      <c r="CH216" s="147"/>
      <c r="CI216" s="147"/>
      <c r="CJ216" s="147"/>
      <c r="CK216" s="147"/>
      <c r="CL216" s="147"/>
      <c r="CM216" s="147"/>
      <c r="CN216" s="147"/>
      <c r="CO216" s="147"/>
      <c r="CP216" s="147"/>
      <c r="CQ216" s="147"/>
      <c r="CR216" s="147"/>
      <c r="CS216" s="147"/>
      <c r="CT216" s="147"/>
      <c r="CU216" s="147"/>
      <c r="CV216" s="147"/>
      <c r="CW216" s="147"/>
      <c r="CX216" s="147"/>
      <c r="CY216" s="147"/>
      <c r="CZ216" s="147"/>
      <c r="DA216" s="147"/>
      <c r="DB216" s="147"/>
      <c r="DC216" s="147"/>
      <c r="DD216" s="147"/>
      <c r="DE216" s="147"/>
      <c r="DF216" s="147"/>
      <c r="DG216" s="147"/>
      <c r="DH216" s="147"/>
      <c r="DI216" s="147"/>
      <c r="DJ216" s="147"/>
      <c r="DK216" s="147"/>
      <c r="DL216" s="147"/>
      <c r="DM216" s="147"/>
      <c r="DN216" s="147"/>
      <c r="DO216" s="147"/>
      <c r="DP216" s="147"/>
      <c r="DQ216" s="147"/>
      <c r="DR216" s="147"/>
      <c r="DS216" s="147"/>
      <c r="DT216" s="147"/>
      <c r="DU216" s="147"/>
      <c r="DV216" s="147"/>
      <c r="DW216" s="147"/>
      <c r="DX216" s="147"/>
      <c r="DY216" s="147"/>
      <c r="DZ216" s="147"/>
      <c r="EA216" s="147"/>
      <c r="EB216" s="147"/>
      <c r="EC216" s="147"/>
      <c r="ED216" s="147"/>
      <c r="EE216" s="147"/>
      <c r="EF216" s="147"/>
      <c r="EG216" s="147"/>
      <c r="EH216" s="147"/>
      <c r="EI216" s="147"/>
      <c r="EJ216" s="147"/>
      <c r="EK216" s="147"/>
      <c r="EL216" s="147"/>
      <c r="EM216" s="147"/>
      <c r="EN216" s="147"/>
      <c r="EO216" s="147"/>
      <c r="EP216" s="147"/>
      <c r="EQ216" s="147"/>
      <c r="ER216" s="147"/>
      <c r="ES216" s="147"/>
      <c r="ET216" s="147"/>
      <c r="EU216" s="147"/>
      <c r="EV216" s="147"/>
      <c r="EW216" s="147"/>
      <c r="EX216" s="147"/>
      <c r="EY216" s="147"/>
      <c r="EZ216" s="147"/>
      <c r="FA216" s="147"/>
      <c r="FB216" s="147"/>
      <c r="FC216" s="147"/>
      <c r="FD216" s="147"/>
      <c r="FE216" s="147"/>
      <c r="FF216" s="147"/>
      <c r="FG216" s="147"/>
      <c r="FH216" s="147"/>
      <c r="FI216" s="147"/>
      <c r="FJ216" s="147"/>
      <c r="FK216" s="147"/>
      <c r="FL216" s="147"/>
      <c r="FM216" s="147"/>
      <c r="FN216" s="147"/>
      <c r="FO216" s="147"/>
      <c r="FP216" s="147"/>
      <c r="FQ216" s="147"/>
      <c r="FR216" s="147"/>
      <c r="FS216" s="147"/>
      <c r="FT216" s="147"/>
      <c r="FU216" s="147"/>
      <c r="FV216" s="147"/>
      <c r="FW216" s="147"/>
      <c r="FX216" s="147"/>
      <c r="FY216" s="147"/>
      <c r="FZ216" s="147"/>
      <c r="GA216" s="147"/>
      <c r="GB216" s="147"/>
      <c r="GC216" s="147"/>
      <c r="GD216" s="147"/>
      <c r="GE216" s="147"/>
      <c r="GF216" s="147"/>
      <c r="GG216" s="147"/>
      <c r="GH216" s="147"/>
      <c r="GI216" s="147"/>
      <c r="GJ216" s="147"/>
      <c r="GK216" s="147"/>
      <c r="GL216" s="147"/>
      <c r="GM216" s="147"/>
      <c r="GN216" s="147"/>
      <c r="GO216" s="147"/>
      <c r="GP216" s="147"/>
      <c r="GQ216" s="147"/>
      <c r="GR216" s="147"/>
      <c r="GS216" s="147"/>
      <c r="GT216" s="147"/>
      <c r="GU216" s="147"/>
      <c r="GV216" s="147"/>
      <c r="GW216" s="147"/>
      <c r="GX216" s="147"/>
      <c r="GY216" s="147"/>
      <c r="GZ216" s="147"/>
      <c r="HA216" s="147"/>
      <c r="HB216" s="147"/>
      <c r="HC216" s="147"/>
      <c r="HD216" s="147"/>
      <c r="HE216" s="147"/>
      <c r="HF216" s="147"/>
      <c r="HG216" s="147"/>
      <c r="HH216" s="147"/>
      <c r="HI216" s="147"/>
      <c r="HJ216" s="147"/>
      <c r="HK216" s="147"/>
      <c r="HL216" s="147"/>
      <c r="HM216" s="147"/>
      <c r="HN216" s="147"/>
      <c r="HO216" s="147"/>
      <c r="HP216" s="147"/>
      <c r="HQ216" s="147"/>
      <c r="HR216" s="147"/>
      <c r="HS216" s="147"/>
      <c r="HT216" s="147"/>
      <c r="HU216" s="147"/>
      <c r="HV216" s="147"/>
      <c r="HW216" s="147"/>
      <c r="HX216" s="147"/>
      <c r="HY216" s="147"/>
      <c r="HZ216" s="147"/>
      <c r="IA216" s="147"/>
      <c r="IB216" s="147"/>
      <c r="IC216" s="147"/>
      <c r="ID216" s="147"/>
      <c r="IE216" s="147"/>
      <c r="IF216" s="147"/>
      <c r="IG216" s="147"/>
      <c r="IH216" s="147"/>
      <c r="II216" s="147"/>
      <c r="IJ216" s="147"/>
      <c r="IK216" s="147"/>
      <c r="IL216" s="147"/>
      <c r="IM216" s="147"/>
      <c r="IN216" s="147"/>
      <c r="IO216" s="147"/>
      <c r="IP216" s="147"/>
      <c r="IQ216" s="147"/>
    </row>
    <row r="217" spans="1:251" x14ac:dyDescent="0.2">
      <c r="A217" s="135" t="s">
        <v>38</v>
      </c>
      <c r="B217" s="134">
        <v>215</v>
      </c>
      <c r="C217" s="134">
        <v>7.0000000000000007E-2</v>
      </c>
      <c r="D217" s="134">
        <v>0.02</v>
      </c>
      <c r="E217" s="134">
        <v>15</v>
      </c>
      <c r="F217" s="134">
        <v>60</v>
      </c>
      <c r="G217" s="134" t="s">
        <v>39</v>
      </c>
      <c r="H217" s="130" t="s">
        <v>40</v>
      </c>
    </row>
    <row r="218" spans="1:251" x14ac:dyDescent="0.2">
      <c r="A218" s="141" t="s">
        <v>27</v>
      </c>
      <c r="B218" s="129">
        <f t="shared" ref="B218:F218" si="34">SUM(B215:B217)</f>
        <v>395</v>
      </c>
      <c r="C218" s="129">
        <f t="shared" si="34"/>
        <v>10.309999999999999</v>
      </c>
      <c r="D218" s="129">
        <f t="shared" si="34"/>
        <v>11.36</v>
      </c>
      <c r="E218" s="129">
        <f t="shared" si="34"/>
        <v>54.900000000000006</v>
      </c>
      <c r="F218" s="129">
        <f t="shared" si="34"/>
        <v>373.4</v>
      </c>
      <c r="G218" s="129"/>
      <c r="H218" s="130"/>
    </row>
    <row r="219" spans="1:251" x14ac:dyDescent="0.2">
      <c r="A219" s="141" t="s">
        <v>125</v>
      </c>
      <c r="B219" s="129">
        <f t="shared" ref="B219:F219" si="35">SUM(B204,B213,B218)</f>
        <v>1895</v>
      </c>
      <c r="C219" s="129">
        <f t="shared" si="35"/>
        <v>62.010000000000005</v>
      </c>
      <c r="D219" s="129">
        <f t="shared" si="35"/>
        <v>57.019999999999996</v>
      </c>
      <c r="E219" s="129">
        <f t="shared" si="35"/>
        <v>260.51</v>
      </c>
      <c r="F219" s="129">
        <f t="shared" si="35"/>
        <v>1841.3899999999999</v>
      </c>
      <c r="G219" s="129"/>
      <c r="H219" s="130"/>
    </row>
    <row r="220" spans="1:251" x14ac:dyDescent="0.2">
      <c r="A220" s="126" t="s">
        <v>53</v>
      </c>
      <c r="B220" s="126"/>
      <c r="C220" s="126"/>
      <c r="D220" s="126"/>
      <c r="E220" s="126"/>
      <c r="F220" s="126"/>
      <c r="G220" s="126"/>
      <c r="H220" s="126"/>
    </row>
    <row r="221" spans="1:251" x14ac:dyDescent="0.2">
      <c r="A221" s="128" t="s">
        <v>118</v>
      </c>
      <c r="B221" s="126" t="s">
        <v>149</v>
      </c>
      <c r="C221" s="126"/>
      <c r="D221" s="126"/>
      <c r="E221" s="126"/>
      <c r="F221" s="126"/>
      <c r="G221" s="128" t="s">
        <v>9</v>
      </c>
      <c r="H221" s="128" t="s">
        <v>122</v>
      </c>
    </row>
    <row r="222" spans="1:251" ht="11.45" customHeight="1" x14ac:dyDescent="0.2">
      <c r="A222" s="128"/>
      <c r="B222" s="129" t="s">
        <v>4</v>
      </c>
      <c r="C222" s="129" t="s">
        <v>150</v>
      </c>
      <c r="D222" s="129" t="s">
        <v>151</v>
      </c>
      <c r="E222" s="129" t="s">
        <v>121</v>
      </c>
      <c r="F222" s="129" t="s">
        <v>8</v>
      </c>
      <c r="G222" s="128"/>
      <c r="H222" s="128"/>
    </row>
    <row r="223" spans="1:251" x14ac:dyDescent="0.2">
      <c r="A223" s="128" t="s">
        <v>152</v>
      </c>
      <c r="B223" s="128"/>
      <c r="C223" s="128"/>
      <c r="D223" s="128"/>
      <c r="E223" s="128"/>
      <c r="F223" s="128"/>
      <c r="G223" s="128"/>
      <c r="H223" s="128"/>
    </row>
    <row r="224" spans="1:251" ht="12.75" customHeight="1" x14ac:dyDescent="0.2">
      <c r="A224" s="130" t="s">
        <v>256</v>
      </c>
      <c r="B224" s="132">
        <v>150</v>
      </c>
      <c r="C224" s="132">
        <v>18.63</v>
      </c>
      <c r="D224" s="132">
        <v>9.5299999999999994</v>
      </c>
      <c r="E224" s="132">
        <v>41.77</v>
      </c>
      <c r="F224" s="132">
        <v>331.5</v>
      </c>
      <c r="G224" s="134" t="s">
        <v>257</v>
      </c>
      <c r="H224" s="130" t="s">
        <v>258</v>
      </c>
    </row>
    <row r="225" spans="1:251" x14ac:dyDescent="0.2">
      <c r="A225" s="130" t="s">
        <v>97</v>
      </c>
      <c r="B225" s="131">
        <v>100</v>
      </c>
      <c r="C225" s="131">
        <v>7.08</v>
      </c>
      <c r="D225" s="131">
        <v>13.1</v>
      </c>
      <c r="E225" s="131">
        <v>55.74</v>
      </c>
      <c r="F225" s="131">
        <v>370</v>
      </c>
      <c r="G225" s="132" t="s">
        <v>98</v>
      </c>
      <c r="H225" s="143" t="s">
        <v>99</v>
      </c>
    </row>
    <row r="226" spans="1:251" s="144" customFormat="1" x14ac:dyDescent="0.2">
      <c r="A226" s="130" t="s">
        <v>183</v>
      </c>
      <c r="B226" s="134">
        <v>100</v>
      </c>
      <c r="C226" s="132">
        <v>0.4</v>
      </c>
      <c r="D226" s="132">
        <v>0.4</v>
      </c>
      <c r="E226" s="132">
        <f>19.6/2</f>
        <v>9.8000000000000007</v>
      </c>
      <c r="F226" s="132">
        <f>94/2</f>
        <v>47</v>
      </c>
      <c r="G226" s="134" t="s">
        <v>181</v>
      </c>
      <c r="H226" s="130" t="s">
        <v>182</v>
      </c>
    </row>
    <row r="227" spans="1:251" x14ac:dyDescent="0.2">
      <c r="A227" s="148" t="s">
        <v>21</v>
      </c>
      <c r="B227" s="132">
        <v>222</v>
      </c>
      <c r="C227" s="134">
        <v>0.13</v>
      </c>
      <c r="D227" s="134">
        <v>0.02</v>
      </c>
      <c r="E227" s="134">
        <v>15.2</v>
      </c>
      <c r="F227" s="134">
        <v>62</v>
      </c>
      <c r="G227" s="134" t="s">
        <v>22</v>
      </c>
      <c r="H227" s="145" t="s">
        <v>23</v>
      </c>
    </row>
    <row r="228" spans="1:251" x14ac:dyDescent="0.2">
      <c r="A228" s="141" t="s">
        <v>27</v>
      </c>
      <c r="B228" s="142">
        <f t="shared" ref="B228:F228" si="36">SUM(B224:B227)</f>
        <v>572</v>
      </c>
      <c r="C228" s="142">
        <f t="shared" si="36"/>
        <v>26.24</v>
      </c>
      <c r="D228" s="142">
        <f t="shared" si="36"/>
        <v>23.049999999999997</v>
      </c>
      <c r="E228" s="142">
        <f t="shared" si="36"/>
        <v>122.51</v>
      </c>
      <c r="F228" s="142">
        <f t="shared" si="36"/>
        <v>810.5</v>
      </c>
      <c r="G228" s="129"/>
      <c r="H228" s="130"/>
    </row>
    <row r="229" spans="1:251" x14ac:dyDescent="0.2">
      <c r="A229" s="126" t="s">
        <v>163</v>
      </c>
      <c r="B229" s="126"/>
      <c r="C229" s="126"/>
      <c r="D229" s="126"/>
      <c r="E229" s="126"/>
      <c r="F229" s="126"/>
      <c r="G229" s="126"/>
      <c r="H229" s="126"/>
    </row>
    <row r="230" spans="1:251" ht="12.75" customHeight="1" x14ac:dyDescent="0.2">
      <c r="A230" s="130" t="s">
        <v>224</v>
      </c>
      <c r="B230" s="132">
        <v>250</v>
      </c>
      <c r="C230" s="155">
        <v>2.0299999999999998</v>
      </c>
      <c r="D230" s="155">
        <v>2.74</v>
      </c>
      <c r="E230" s="155">
        <v>16.27</v>
      </c>
      <c r="F230" s="155">
        <v>96.41</v>
      </c>
      <c r="G230" s="132" t="s">
        <v>225</v>
      </c>
      <c r="H230" s="135" t="s">
        <v>226</v>
      </c>
    </row>
    <row r="231" spans="1:251" ht="12" customHeight="1" x14ac:dyDescent="0.2">
      <c r="A231" s="130" t="s">
        <v>83</v>
      </c>
      <c r="B231" s="168">
        <v>100</v>
      </c>
      <c r="C231" s="152">
        <v>17.600000000000001</v>
      </c>
      <c r="D231" s="152">
        <v>7.25</v>
      </c>
      <c r="E231" s="152">
        <v>13</v>
      </c>
      <c r="F231" s="152">
        <v>191.6</v>
      </c>
      <c r="G231" s="157" t="s">
        <v>84</v>
      </c>
      <c r="H231" s="135" t="s">
        <v>85</v>
      </c>
    </row>
    <row r="232" spans="1:251" x14ac:dyDescent="0.2">
      <c r="A232" s="130" t="s">
        <v>131</v>
      </c>
      <c r="B232" s="132">
        <v>180</v>
      </c>
      <c r="C232" s="158">
        <v>4.12</v>
      </c>
      <c r="D232" s="158">
        <v>15.78</v>
      </c>
      <c r="E232" s="158">
        <v>33.5</v>
      </c>
      <c r="F232" s="158">
        <v>292.5</v>
      </c>
      <c r="G232" s="134" t="s">
        <v>132</v>
      </c>
      <c r="H232" s="135" t="s">
        <v>133</v>
      </c>
    </row>
    <row r="233" spans="1:251" x14ac:dyDescent="0.2">
      <c r="A233" s="130" t="s">
        <v>176</v>
      </c>
      <c r="B233" s="134">
        <v>200</v>
      </c>
      <c r="C233" s="132">
        <v>0.15</v>
      </c>
      <c r="D233" s="132">
        <v>0.06</v>
      </c>
      <c r="E233" s="132">
        <v>20.65</v>
      </c>
      <c r="F233" s="132">
        <v>82.9</v>
      </c>
      <c r="G233" s="132" t="s">
        <v>177</v>
      </c>
      <c r="H233" s="135" t="s">
        <v>178</v>
      </c>
    </row>
    <row r="234" spans="1:251" x14ac:dyDescent="0.2">
      <c r="A234" s="145" t="s">
        <v>41</v>
      </c>
      <c r="B234" s="132">
        <v>40</v>
      </c>
      <c r="C234" s="132">
        <v>2.6</v>
      </c>
      <c r="D234" s="132">
        <v>0.4</v>
      </c>
      <c r="E234" s="132">
        <v>17.2</v>
      </c>
      <c r="F234" s="132">
        <v>85</v>
      </c>
      <c r="G234" s="132" t="s">
        <v>25</v>
      </c>
      <c r="H234" s="130" t="s">
        <v>42</v>
      </c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  <c r="BU234" s="146"/>
      <c r="BV234" s="146"/>
      <c r="BW234" s="146"/>
      <c r="BX234" s="146"/>
      <c r="BY234" s="146"/>
      <c r="BZ234" s="146"/>
      <c r="CA234" s="146"/>
      <c r="CB234" s="146"/>
      <c r="CC234" s="146"/>
      <c r="CD234" s="146"/>
      <c r="CE234" s="146"/>
      <c r="CF234" s="146"/>
      <c r="CG234" s="146"/>
      <c r="CH234" s="146"/>
      <c r="CI234" s="146"/>
      <c r="CJ234" s="146"/>
      <c r="CK234" s="146"/>
      <c r="CL234" s="146"/>
      <c r="CM234" s="146"/>
      <c r="CN234" s="146"/>
      <c r="CO234" s="146"/>
      <c r="CP234" s="146"/>
      <c r="CQ234" s="146"/>
      <c r="CR234" s="146"/>
      <c r="CS234" s="146"/>
      <c r="CT234" s="146"/>
      <c r="CU234" s="146"/>
      <c r="CV234" s="146"/>
      <c r="CW234" s="146"/>
      <c r="CX234" s="146"/>
      <c r="CY234" s="146"/>
      <c r="CZ234" s="146"/>
      <c r="DA234" s="146"/>
      <c r="DB234" s="146"/>
      <c r="DC234" s="146"/>
      <c r="DD234" s="146"/>
      <c r="DE234" s="146"/>
      <c r="DF234" s="146"/>
      <c r="DG234" s="146"/>
      <c r="DH234" s="146"/>
      <c r="DI234" s="146"/>
      <c r="DJ234" s="146"/>
      <c r="DK234" s="146"/>
      <c r="DL234" s="146"/>
      <c r="DM234" s="146"/>
      <c r="DN234" s="146"/>
      <c r="DO234" s="146"/>
      <c r="DP234" s="146"/>
      <c r="DQ234" s="146"/>
      <c r="DR234" s="146"/>
      <c r="DS234" s="146"/>
      <c r="DT234" s="146"/>
      <c r="DU234" s="146"/>
      <c r="DV234" s="146"/>
      <c r="DW234" s="146"/>
      <c r="DX234" s="146"/>
      <c r="DY234" s="146"/>
      <c r="DZ234" s="146"/>
      <c r="EA234" s="146"/>
      <c r="EB234" s="146"/>
      <c r="EC234" s="146"/>
      <c r="ED234" s="146"/>
      <c r="EE234" s="146"/>
      <c r="EF234" s="146"/>
      <c r="EG234" s="146"/>
      <c r="EH234" s="146"/>
      <c r="EI234" s="146"/>
      <c r="EJ234" s="146"/>
      <c r="EK234" s="146"/>
      <c r="EL234" s="146"/>
      <c r="EM234" s="146"/>
      <c r="EN234" s="146"/>
      <c r="EO234" s="146"/>
      <c r="EP234" s="146"/>
      <c r="EQ234" s="146"/>
      <c r="ER234" s="146"/>
      <c r="ES234" s="146"/>
      <c r="ET234" s="146"/>
      <c r="EU234" s="146"/>
      <c r="EV234" s="146"/>
      <c r="EW234" s="146"/>
      <c r="EX234" s="146"/>
      <c r="EY234" s="146"/>
      <c r="EZ234" s="146"/>
      <c r="FA234" s="146"/>
      <c r="FB234" s="146"/>
      <c r="FC234" s="146"/>
      <c r="FD234" s="146"/>
      <c r="FE234" s="146"/>
      <c r="FF234" s="146"/>
      <c r="FG234" s="146"/>
      <c r="FH234" s="146"/>
      <c r="FI234" s="146"/>
      <c r="FJ234" s="146"/>
      <c r="FK234" s="146"/>
      <c r="FL234" s="146"/>
      <c r="FM234" s="146"/>
      <c r="FN234" s="146"/>
      <c r="FO234" s="146"/>
      <c r="FP234" s="146"/>
      <c r="FQ234" s="146"/>
      <c r="FR234" s="146"/>
      <c r="FS234" s="146"/>
      <c r="FT234" s="146"/>
      <c r="FU234" s="146"/>
      <c r="FV234" s="146"/>
      <c r="FW234" s="146"/>
      <c r="FX234" s="146"/>
      <c r="FY234" s="146"/>
      <c r="FZ234" s="146"/>
      <c r="GA234" s="146"/>
      <c r="GB234" s="146"/>
      <c r="GC234" s="146"/>
      <c r="GD234" s="146"/>
      <c r="GE234" s="146"/>
      <c r="GF234" s="146"/>
      <c r="GG234" s="146"/>
      <c r="GH234" s="146"/>
      <c r="GI234" s="146"/>
      <c r="GJ234" s="146"/>
      <c r="GK234" s="146"/>
      <c r="GL234" s="146"/>
      <c r="GM234" s="146"/>
      <c r="GN234" s="146"/>
      <c r="GO234" s="146"/>
      <c r="GP234" s="146"/>
      <c r="GQ234" s="146"/>
      <c r="GR234" s="146"/>
      <c r="GS234" s="146"/>
      <c r="GT234" s="146"/>
      <c r="GU234" s="146"/>
      <c r="GV234" s="146"/>
      <c r="GW234" s="146"/>
      <c r="GX234" s="146"/>
      <c r="GY234" s="146"/>
      <c r="GZ234" s="146"/>
      <c r="HA234" s="146"/>
      <c r="HB234" s="146"/>
      <c r="HC234" s="146"/>
      <c r="HD234" s="146"/>
      <c r="HE234" s="146"/>
      <c r="HF234" s="146"/>
      <c r="HG234" s="146"/>
      <c r="HH234" s="146"/>
      <c r="HI234" s="146"/>
      <c r="HJ234" s="146"/>
      <c r="HK234" s="146"/>
      <c r="HL234" s="146"/>
      <c r="HM234" s="146"/>
      <c r="HN234" s="146"/>
      <c r="HO234" s="146"/>
      <c r="HP234" s="146"/>
      <c r="HQ234" s="146"/>
      <c r="HR234" s="146"/>
      <c r="HS234" s="146"/>
      <c r="HT234" s="146"/>
      <c r="HU234" s="146"/>
      <c r="HV234" s="146"/>
      <c r="HW234" s="146"/>
      <c r="HX234" s="146"/>
      <c r="HY234" s="146"/>
      <c r="HZ234" s="146"/>
      <c r="IA234" s="146"/>
      <c r="IB234" s="146"/>
      <c r="IC234" s="146"/>
      <c r="ID234" s="146"/>
      <c r="IE234" s="146"/>
      <c r="IF234" s="146"/>
      <c r="IG234" s="146"/>
      <c r="IH234" s="146"/>
      <c r="II234" s="146"/>
      <c r="IJ234" s="146"/>
      <c r="IK234" s="146"/>
      <c r="IL234" s="146"/>
      <c r="IM234" s="146"/>
      <c r="IN234" s="146"/>
      <c r="IO234" s="146"/>
      <c r="IP234" s="146"/>
      <c r="IQ234" s="146"/>
    </row>
    <row r="235" spans="1:251" x14ac:dyDescent="0.2">
      <c r="A235" s="145" t="s">
        <v>126</v>
      </c>
      <c r="B235" s="134">
        <v>40</v>
      </c>
      <c r="C235" s="132">
        <v>3.2</v>
      </c>
      <c r="D235" s="132">
        <v>0.4</v>
      </c>
      <c r="E235" s="132">
        <v>20.399999999999999</v>
      </c>
      <c r="F235" s="132">
        <v>100</v>
      </c>
      <c r="G235" s="134" t="s">
        <v>25</v>
      </c>
      <c r="H235" s="135" t="s">
        <v>26</v>
      </c>
    </row>
    <row r="236" spans="1:251" x14ac:dyDescent="0.2">
      <c r="A236" s="141" t="s">
        <v>27</v>
      </c>
      <c r="B236" s="142">
        <f t="shared" ref="B236:F236" si="37">SUM(B230:B235)</f>
        <v>810</v>
      </c>
      <c r="C236" s="142">
        <f t="shared" si="37"/>
        <v>29.700000000000003</v>
      </c>
      <c r="D236" s="142">
        <f t="shared" si="37"/>
        <v>26.629999999999995</v>
      </c>
      <c r="E236" s="142">
        <f t="shared" si="37"/>
        <v>121.01999999999998</v>
      </c>
      <c r="F236" s="142">
        <f t="shared" si="37"/>
        <v>848.41</v>
      </c>
      <c r="G236" s="129"/>
      <c r="H236" s="130"/>
    </row>
    <row r="237" spans="1:251" x14ac:dyDescent="0.2">
      <c r="A237" s="128" t="s">
        <v>179</v>
      </c>
      <c r="B237" s="128"/>
      <c r="C237" s="128"/>
      <c r="D237" s="128"/>
      <c r="E237" s="128"/>
      <c r="F237" s="128"/>
      <c r="G237" s="128"/>
      <c r="H237" s="128"/>
    </row>
    <row r="238" spans="1:251" s="144" customFormat="1" x14ac:dyDescent="0.2">
      <c r="A238" s="145" t="s">
        <v>219</v>
      </c>
      <c r="B238" s="132">
        <v>100</v>
      </c>
      <c r="C238" s="131">
        <v>8.5</v>
      </c>
      <c r="D238" s="131">
        <v>7.98</v>
      </c>
      <c r="E238" s="131">
        <v>38.880000000000003</v>
      </c>
      <c r="F238" s="131">
        <v>244.8</v>
      </c>
      <c r="G238" s="132" t="s">
        <v>220</v>
      </c>
      <c r="H238" s="143" t="s">
        <v>221</v>
      </c>
    </row>
    <row r="239" spans="1:251" x14ac:dyDescent="0.2">
      <c r="A239" s="130" t="s">
        <v>180</v>
      </c>
      <c r="B239" s="132">
        <v>100</v>
      </c>
      <c r="C239" s="132">
        <v>0.4</v>
      </c>
      <c r="D239" s="132">
        <v>0.4</v>
      </c>
      <c r="E239" s="132">
        <v>9.8000000000000007</v>
      </c>
      <c r="F239" s="132">
        <v>47</v>
      </c>
      <c r="G239" s="134" t="s">
        <v>181</v>
      </c>
      <c r="H239" s="130" t="s">
        <v>182</v>
      </c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  <c r="BL239" s="147"/>
      <c r="BM239" s="147"/>
      <c r="BN239" s="147"/>
      <c r="BO239" s="147"/>
      <c r="BP239" s="147"/>
      <c r="BQ239" s="147"/>
      <c r="BR239" s="147"/>
      <c r="BS239" s="147"/>
      <c r="BT239" s="147"/>
      <c r="BU239" s="147"/>
      <c r="BV239" s="147"/>
      <c r="BW239" s="147"/>
      <c r="BX239" s="147"/>
      <c r="BY239" s="147"/>
      <c r="BZ239" s="147"/>
      <c r="CA239" s="147"/>
      <c r="CB239" s="147"/>
      <c r="CC239" s="147"/>
      <c r="CD239" s="147"/>
      <c r="CE239" s="147"/>
      <c r="CF239" s="147"/>
      <c r="CG239" s="147"/>
      <c r="CH239" s="147"/>
      <c r="CI239" s="147"/>
      <c r="CJ239" s="147"/>
      <c r="CK239" s="147"/>
      <c r="CL239" s="147"/>
      <c r="CM239" s="147"/>
      <c r="CN239" s="147"/>
      <c r="CO239" s="147"/>
      <c r="CP239" s="147"/>
      <c r="CQ239" s="147"/>
      <c r="CR239" s="147"/>
      <c r="CS239" s="147"/>
      <c r="CT239" s="147"/>
      <c r="CU239" s="147"/>
      <c r="CV239" s="147"/>
      <c r="CW239" s="147"/>
      <c r="CX239" s="147"/>
      <c r="CY239" s="147"/>
      <c r="CZ239" s="147"/>
      <c r="DA239" s="147"/>
      <c r="DB239" s="147"/>
      <c r="DC239" s="147"/>
      <c r="DD239" s="147"/>
      <c r="DE239" s="147"/>
      <c r="DF239" s="147"/>
      <c r="DG239" s="147"/>
      <c r="DH239" s="147"/>
      <c r="DI239" s="147"/>
      <c r="DJ239" s="147"/>
      <c r="DK239" s="147"/>
      <c r="DL239" s="147"/>
      <c r="DM239" s="147"/>
      <c r="DN239" s="147"/>
      <c r="DO239" s="147"/>
      <c r="DP239" s="147"/>
      <c r="DQ239" s="147"/>
      <c r="DR239" s="147"/>
      <c r="DS239" s="147"/>
      <c r="DT239" s="147"/>
      <c r="DU239" s="147"/>
      <c r="DV239" s="147"/>
      <c r="DW239" s="147"/>
      <c r="DX239" s="147"/>
      <c r="DY239" s="147"/>
      <c r="DZ239" s="147"/>
      <c r="EA239" s="147"/>
      <c r="EB239" s="147"/>
      <c r="EC239" s="147"/>
      <c r="ED239" s="147"/>
      <c r="EE239" s="147"/>
      <c r="EF239" s="147"/>
      <c r="EG239" s="147"/>
      <c r="EH239" s="147"/>
      <c r="EI239" s="147"/>
      <c r="EJ239" s="147"/>
      <c r="EK239" s="147"/>
      <c r="EL239" s="147"/>
      <c r="EM239" s="147"/>
      <c r="EN239" s="147"/>
      <c r="EO239" s="147"/>
      <c r="EP239" s="147"/>
      <c r="EQ239" s="147"/>
      <c r="ER239" s="147"/>
      <c r="ES239" s="147"/>
      <c r="ET239" s="147"/>
      <c r="EU239" s="147"/>
      <c r="EV239" s="147"/>
      <c r="EW239" s="147"/>
      <c r="EX239" s="147"/>
      <c r="EY239" s="147"/>
      <c r="EZ239" s="147"/>
      <c r="FA239" s="147"/>
      <c r="FB239" s="147"/>
      <c r="FC239" s="147"/>
      <c r="FD239" s="147"/>
      <c r="FE239" s="147"/>
      <c r="FF239" s="147"/>
      <c r="FG239" s="147"/>
      <c r="FH239" s="147"/>
      <c r="FI239" s="147"/>
      <c r="FJ239" s="147"/>
      <c r="FK239" s="147"/>
      <c r="FL239" s="147"/>
      <c r="FM239" s="147"/>
      <c r="FN239" s="147"/>
      <c r="FO239" s="147"/>
      <c r="FP239" s="147"/>
      <c r="FQ239" s="147"/>
      <c r="FR239" s="147"/>
      <c r="FS239" s="147"/>
      <c r="FT239" s="147"/>
      <c r="FU239" s="147"/>
      <c r="FV239" s="147"/>
      <c r="FW239" s="147"/>
      <c r="FX239" s="147"/>
      <c r="FY239" s="147"/>
      <c r="FZ239" s="147"/>
      <c r="GA239" s="147"/>
      <c r="GB239" s="147"/>
      <c r="GC239" s="147"/>
      <c r="GD239" s="147"/>
      <c r="GE239" s="147"/>
      <c r="GF239" s="147"/>
      <c r="GG239" s="147"/>
      <c r="GH239" s="147"/>
      <c r="GI239" s="147"/>
      <c r="GJ239" s="147"/>
      <c r="GK239" s="147"/>
      <c r="GL239" s="147"/>
      <c r="GM239" s="147"/>
      <c r="GN239" s="147"/>
      <c r="GO239" s="147"/>
      <c r="GP239" s="147"/>
      <c r="GQ239" s="147"/>
      <c r="GR239" s="147"/>
      <c r="GS239" s="147"/>
      <c r="GT239" s="147"/>
      <c r="GU239" s="147"/>
      <c r="GV239" s="147"/>
      <c r="GW239" s="147"/>
      <c r="GX239" s="147"/>
      <c r="GY239" s="147"/>
      <c r="GZ239" s="147"/>
      <c r="HA239" s="147"/>
      <c r="HB239" s="147"/>
      <c r="HC239" s="147"/>
      <c r="HD239" s="147"/>
      <c r="HE239" s="147"/>
      <c r="HF239" s="147"/>
      <c r="HG239" s="147"/>
      <c r="HH239" s="147"/>
      <c r="HI239" s="147"/>
      <c r="HJ239" s="147"/>
      <c r="HK239" s="147"/>
      <c r="HL239" s="147"/>
      <c r="HM239" s="147"/>
      <c r="HN239" s="147"/>
      <c r="HO239" s="147"/>
      <c r="HP239" s="147"/>
      <c r="HQ239" s="147"/>
      <c r="HR239" s="147"/>
      <c r="HS239" s="147"/>
      <c r="HT239" s="147"/>
      <c r="HU239" s="147"/>
      <c r="HV239" s="147"/>
      <c r="HW239" s="147"/>
      <c r="HX239" s="147"/>
      <c r="HY239" s="147"/>
      <c r="HZ239" s="147"/>
      <c r="IA239" s="147"/>
      <c r="IB239" s="147"/>
      <c r="IC239" s="147"/>
      <c r="ID239" s="147"/>
      <c r="IE239" s="147"/>
      <c r="IF239" s="147"/>
      <c r="IG239" s="147"/>
      <c r="IH239" s="147"/>
      <c r="II239" s="147"/>
      <c r="IJ239" s="147"/>
      <c r="IK239" s="147"/>
      <c r="IL239" s="147"/>
      <c r="IM239" s="147"/>
      <c r="IN239" s="147"/>
      <c r="IO239" s="147"/>
      <c r="IP239" s="147"/>
      <c r="IQ239" s="147"/>
    </row>
    <row r="240" spans="1:251" x14ac:dyDescent="0.2">
      <c r="A240" s="148" t="s">
        <v>21</v>
      </c>
      <c r="B240" s="132">
        <v>222</v>
      </c>
      <c r="C240" s="134">
        <v>0.13</v>
      </c>
      <c r="D240" s="134">
        <v>0.02</v>
      </c>
      <c r="E240" s="134">
        <v>15.2</v>
      </c>
      <c r="F240" s="134">
        <v>62</v>
      </c>
      <c r="G240" s="134" t="s">
        <v>22</v>
      </c>
      <c r="H240" s="145" t="s">
        <v>23</v>
      </c>
    </row>
    <row r="241" spans="1:8" x14ac:dyDescent="0.2">
      <c r="A241" s="141" t="s">
        <v>27</v>
      </c>
      <c r="B241" s="129">
        <f t="shared" ref="B241:F241" si="38">SUM(B238:B240)</f>
        <v>422</v>
      </c>
      <c r="C241" s="129">
        <f t="shared" si="38"/>
        <v>9.0300000000000011</v>
      </c>
      <c r="D241" s="129">
        <f t="shared" si="38"/>
        <v>8.4</v>
      </c>
      <c r="E241" s="129">
        <f t="shared" si="38"/>
        <v>63.88000000000001</v>
      </c>
      <c r="F241" s="129">
        <f t="shared" si="38"/>
        <v>353.8</v>
      </c>
      <c r="G241" s="129"/>
      <c r="H241" s="130"/>
    </row>
    <row r="242" spans="1:8" x14ac:dyDescent="0.2">
      <c r="A242" s="141" t="s">
        <v>125</v>
      </c>
      <c r="B242" s="129">
        <f t="shared" ref="B242:F242" si="39">SUM(B228,B236,B241)</f>
        <v>1804</v>
      </c>
      <c r="C242" s="129">
        <f t="shared" si="39"/>
        <v>64.97</v>
      </c>
      <c r="D242" s="129">
        <f t="shared" si="39"/>
        <v>58.079999999999991</v>
      </c>
      <c r="E242" s="129">
        <f t="shared" si="39"/>
        <v>307.40999999999997</v>
      </c>
      <c r="F242" s="129">
        <f t="shared" si="39"/>
        <v>2012.7099999999998</v>
      </c>
      <c r="G242" s="129"/>
      <c r="H242" s="130"/>
    </row>
    <row r="243" spans="1:8" x14ac:dyDescent="0.2">
      <c r="A243" s="126" t="s">
        <v>66</v>
      </c>
      <c r="B243" s="126"/>
      <c r="C243" s="126"/>
      <c r="D243" s="126"/>
      <c r="E243" s="126"/>
      <c r="F243" s="126"/>
      <c r="G243" s="126"/>
      <c r="H243" s="126"/>
    </row>
    <row r="244" spans="1:8" x14ac:dyDescent="0.2">
      <c r="A244" s="128" t="s">
        <v>118</v>
      </c>
      <c r="B244" s="126" t="s">
        <v>149</v>
      </c>
      <c r="C244" s="126"/>
      <c r="D244" s="126"/>
      <c r="E244" s="126"/>
      <c r="F244" s="126"/>
      <c r="G244" s="128" t="s">
        <v>9</v>
      </c>
      <c r="H244" s="128" t="s">
        <v>122</v>
      </c>
    </row>
    <row r="245" spans="1:8" ht="11.45" customHeight="1" x14ac:dyDescent="0.2">
      <c r="A245" s="128"/>
      <c r="B245" s="129" t="s">
        <v>4</v>
      </c>
      <c r="C245" s="129" t="s">
        <v>150</v>
      </c>
      <c r="D245" s="129" t="s">
        <v>151</v>
      </c>
      <c r="E245" s="129" t="s">
        <v>121</v>
      </c>
      <c r="F245" s="129" t="s">
        <v>8</v>
      </c>
      <c r="G245" s="128"/>
      <c r="H245" s="128"/>
    </row>
    <row r="246" spans="1:8" x14ac:dyDescent="0.2">
      <c r="A246" s="128" t="s">
        <v>152</v>
      </c>
      <c r="B246" s="128"/>
      <c r="C246" s="128"/>
      <c r="D246" s="128"/>
      <c r="E246" s="128"/>
      <c r="F246" s="128"/>
      <c r="G246" s="128"/>
      <c r="H246" s="128"/>
    </row>
    <row r="247" spans="1:8" x14ac:dyDescent="0.2">
      <c r="A247" s="164" t="s">
        <v>100</v>
      </c>
      <c r="B247" s="165">
        <v>100</v>
      </c>
      <c r="C247" s="152">
        <v>14.1</v>
      </c>
      <c r="D247" s="152">
        <v>15.3</v>
      </c>
      <c r="E247" s="152">
        <v>3.2</v>
      </c>
      <c r="F247" s="152">
        <v>205.9</v>
      </c>
      <c r="G247" s="157" t="s">
        <v>214</v>
      </c>
      <c r="H247" s="135" t="s">
        <v>102</v>
      </c>
    </row>
    <row r="248" spans="1:8" ht="12" customHeight="1" x14ac:dyDescent="0.2">
      <c r="A248" s="145" t="s">
        <v>60</v>
      </c>
      <c r="B248" s="132">
        <v>180</v>
      </c>
      <c r="C248" s="132">
        <v>10.32</v>
      </c>
      <c r="D248" s="132">
        <v>7.31</v>
      </c>
      <c r="E248" s="132">
        <v>46.37</v>
      </c>
      <c r="F248" s="132">
        <v>292.5</v>
      </c>
      <c r="G248" s="134" t="s">
        <v>61</v>
      </c>
      <c r="H248" s="135" t="s">
        <v>62</v>
      </c>
    </row>
    <row r="249" spans="1:8" s="144" customFormat="1" x14ac:dyDescent="0.2">
      <c r="A249" s="145" t="s">
        <v>24</v>
      </c>
      <c r="B249" s="134">
        <v>50</v>
      </c>
      <c r="C249" s="131">
        <v>4</v>
      </c>
      <c r="D249" s="131">
        <v>0.5</v>
      </c>
      <c r="E249" s="131">
        <v>25.5</v>
      </c>
      <c r="F249" s="131">
        <v>125</v>
      </c>
      <c r="G249" s="134" t="s">
        <v>25</v>
      </c>
      <c r="H249" s="135" t="s">
        <v>26</v>
      </c>
    </row>
    <row r="250" spans="1:8" x14ac:dyDescent="0.2">
      <c r="A250" s="148" t="s">
        <v>21</v>
      </c>
      <c r="B250" s="132">
        <v>222</v>
      </c>
      <c r="C250" s="134">
        <v>0.13</v>
      </c>
      <c r="D250" s="134">
        <v>0.02</v>
      </c>
      <c r="E250" s="134">
        <v>15.2</v>
      </c>
      <c r="F250" s="134">
        <v>62</v>
      </c>
      <c r="G250" s="134" t="s">
        <v>22</v>
      </c>
      <c r="H250" s="145" t="s">
        <v>23</v>
      </c>
    </row>
    <row r="251" spans="1:8" x14ac:dyDescent="0.2">
      <c r="A251" s="141" t="s">
        <v>27</v>
      </c>
      <c r="B251" s="129">
        <f t="shared" ref="B251:F251" si="40">SUM(B247:B250)</f>
        <v>552</v>
      </c>
      <c r="C251" s="129">
        <f t="shared" si="40"/>
        <v>28.55</v>
      </c>
      <c r="D251" s="129">
        <f t="shared" si="40"/>
        <v>23.13</v>
      </c>
      <c r="E251" s="129">
        <f t="shared" si="40"/>
        <v>90.27</v>
      </c>
      <c r="F251" s="129">
        <f t="shared" si="40"/>
        <v>685.4</v>
      </c>
      <c r="G251" s="129"/>
      <c r="H251" s="130"/>
    </row>
    <row r="252" spans="1:8" x14ac:dyDescent="0.2">
      <c r="A252" s="126" t="s">
        <v>163</v>
      </c>
      <c r="B252" s="126"/>
      <c r="C252" s="126"/>
      <c r="D252" s="126"/>
      <c r="E252" s="126"/>
      <c r="F252" s="126"/>
      <c r="G252" s="126"/>
      <c r="H252" s="126"/>
    </row>
    <row r="253" spans="1:8" ht="12.75" customHeight="1" x14ac:dyDescent="0.2">
      <c r="A253" s="130" t="s">
        <v>236</v>
      </c>
      <c r="B253" s="131">
        <v>260</v>
      </c>
      <c r="C253" s="131">
        <v>1.51</v>
      </c>
      <c r="D253" s="131">
        <v>6.39</v>
      </c>
      <c r="E253" s="131">
        <v>7.99</v>
      </c>
      <c r="F253" s="131">
        <v>94.43</v>
      </c>
      <c r="G253" s="132" t="s">
        <v>237</v>
      </c>
      <c r="H253" s="148" t="s">
        <v>238</v>
      </c>
    </row>
    <row r="254" spans="1:8" ht="12" customHeight="1" x14ac:dyDescent="0.2">
      <c r="A254" s="135" t="s">
        <v>259</v>
      </c>
      <c r="B254" s="169">
        <v>100</v>
      </c>
      <c r="C254" s="132">
        <v>12.3</v>
      </c>
      <c r="D254" s="132">
        <v>15.8</v>
      </c>
      <c r="E254" s="132">
        <v>11.3</v>
      </c>
      <c r="F254" s="132">
        <v>239.86</v>
      </c>
      <c r="G254" s="134" t="s">
        <v>260</v>
      </c>
      <c r="H254" s="130" t="s">
        <v>261</v>
      </c>
    </row>
    <row r="255" spans="1:8" ht="12.75" customHeight="1" x14ac:dyDescent="0.2">
      <c r="A255" s="130" t="s">
        <v>18</v>
      </c>
      <c r="B255" s="134">
        <v>180</v>
      </c>
      <c r="C255" s="132">
        <v>6.62</v>
      </c>
      <c r="D255" s="132">
        <v>5.42</v>
      </c>
      <c r="E255" s="132">
        <v>31.73</v>
      </c>
      <c r="F255" s="132">
        <v>202.14</v>
      </c>
      <c r="G255" s="134" t="s">
        <v>19</v>
      </c>
      <c r="H255" s="130" t="s">
        <v>20</v>
      </c>
    </row>
    <row r="256" spans="1:8" ht="33" customHeight="1" x14ac:dyDescent="0.2">
      <c r="A256" s="145" t="s">
        <v>262</v>
      </c>
      <c r="B256" s="132">
        <v>0</v>
      </c>
      <c r="C256" s="132">
        <v>0</v>
      </c>
      <c r="D256" s="132">
        <v>0</v>
      </c>
      <c r="E256" s="132">
        <v>0</v>
      </c>
      <c r="F256" s="132">
        <v>0</v>
      </c>
      <c r="G256" s="132">
        <v>304</v>
      </c>
      <c r="H256" s="135" t="s">
        <v>263</v>
      </c>
    </row>
    <row r="257" spans="1:251" s="171" customFormat="1" ht="12" customHeight="1" x14ac:dyDescent="0.2">
      <c r="A257" s="130" t="s">
        <v>180</v>
      </c>
      <c r="B257" s="132">
        <v>100</v>
      </c>
      <c r="C257" s="132">
        <v>0.04</v>
      </c>
      <c r="D257" s="132">
        <v>0.04</v>
      </c>
      <c r="E257" s="132">
        <v>9.8000000000000007</v>
      </c>
      <c r="F257" s="132">
        <v>47</v>
      </c>
      <c r="G257" s="134" t="s">
        <v>181</v>
      </c>
      <c r="H257" s="130" t="s">
        <v>182</v>
      </c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  <c r="BH257" s="170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  <c r="BT257" s="170"/>
      <c r="BU257" s="170"/>
      <c r="BV257" s="170"/>
      <c r="BW257" s="170"/>
      <c r="BX257" s="170"/>
      <c r="BY257" s="170"/>
      <c r="BZ257" s="170"/>
      <c r="CA257" s="170"/>
      <c r="CB257" s="170"/>
      <c r="CC257" s="170"/>
      <c r="CD257" s="170"/>
      <c r="CE257" s="170"/>
      <c r="CF257" s="170"/>
      <c r="CG257" s="170"/>
      <c r="CH257" s="170"/>
      <c r="CI257" s="170"/>
      <c r="CJ257" s="170"/>
      <c r="CK257" s="170"/>
      <c r="CL257" s="170"/>
      <c r="CM257" s="170"/>
      <c r="CN257" s="170"/>
      <c r="CO257" s="170"/>
      <c r="CP257" s="170"/>
      <c r="CQ257" s="170"/>
      <c r="CR257" s="170"/>
      <c r="CS257" s="170"/>
      <c r="CT257" s="170"/>
      <c r="CU257" s="170"/>
      <c r="CV257" s="170"/>
      <c r="CW257" s="170"/>
      <c r="CX257" s="170"/>
      <c r="CY257" s="170"/>
      <c r="CZ257" s="170"/>
      <c r="DA257" s="170"/>
      <c r="DB257" s="170"/>
      <c r="DC257" s="170"/>
      <c r="DD257" s="170"/>
      <c r="DE257" s="170"/>
      <c r="DF257" s="170"/>
      <c r="DG257" s="170"/>
      <c r="DH257" s="170"/>
      <c r="DI257" s="170"/>
      <c r="DJ257" s="170"/>
      <c r="DK257" s="170"/>
      <c r="DL257" s="170"/>
      <c r="DM257" s="170"/>
      <c r="DN257" s="170"/>
      <c r="DO257" s="170"/>
      <c r="DP257" s="170"/>
      <c r="DQ257" s="170"/>
      <c r="DR257" s="170"/>
      <c r="DS257" s="170"/>
      <c r="DT257" s="170"/>
      <c r="DU257" s="170"/>
      <c r="DV257" s="170"/>
      <c r="DW257" s="170"/>
      <c r="DX257" s="170"/>
      <c r="DY257" s="170"/>
      <c r="DZ257" s="170"/>
      <c r="EA257" s="170"/>
      <c r="EB257" s="170"/>
      <c r="EC257" s="170"/>
      <c r="ED257" s="170"/>
      <c r="EE257" s="170"/>
      <c r="EF257" s="170"/>
      <c r="EG257" s="170"/>
      <c r="EH257" s="170"/>
      <c r="EI257" s="170"/>
      <c r="EJ257" s="170"/>
      <c r="EK257" s="170"/>
      <c r="EL257" s="170"/>
      <c r="EM257" s="170"/>
      <c r="EN257" s="170"/>
      <c r="EO257" s="170"/>
      <c r="EP257" s="170"/>
      <c r="EQ257" s="170"/>
      <c r="ER257" s="170"/>
      <c r="ES257" s="170"/>
      <c r="ET257" s="170"/>
      <c r="EU257" s="170"/>
      <c r="EV257" s="170"/>
      <c r="EW257" s="170"/>
      <c r="EX257" s="170"/>
      <c r="EY257" s="170"/>
      <c r="EZ257" s="170"/>
      <c r="FA257" s="170"/>
      <c r="FB257" s="170"/>
      <c r="FC257" s="170"/>
      <c r="FD257" s="170"/>
      <c r="FE257" s="170"/>
      <c r="FF257" s="170"/>
      <c r="FG257" s="170"/>
      <c r="FH257" s="170"/>
      <c r="FI257" s="170"/>
      <c r="FJ257" s="170"/>
      <c r="FK257" s="170"/>
      <c r="FL257" s="170"/>
      <c r="FM257" s="170"/>
      <c r="FN257" s="170"/>
      <c r="FO257" s="170"/>
      <c r="FP257" s="170"/>
      <c r="FQ257" s="170"/>
      <c r="FR257" s="170"/>
      <c r="FS257" s="170"/>
      <c r="FT257" s="170"/>
      <c r="FU257" s="170"/>
      <c r="FV257" s="170"/>
      <c r="FW257" s="170"/>
      <c r="FX257" s="170"/>
      <c r="FY257" s="170"/>
      <c r="FZ257" s="170"/>
      <c r="GA257" s="170"/>
      <c r="GB257" s="170"/>
      <c r="GC257" s="170"/>
      <c r="GD257" s="170"/>
      <c r="GE257" s="170"/>
      <c r="GF257" s="170"/>
      <c r="GG257" s="170"/>
      <c r="GH257" s="170"/>
      <c r="GI257" s="170"/>
      <c r="GJ257" s="170"/>
      <c r="GK257" s="170"/>
      <c r="GL257" s="170"/>
      <c r="GM257" s="170"/>
      <c r="GN257" s="170"/>
      <c r="GO257" s="170"/>
      <c r="GP257" s="170"/>
      <c r="GQ257" s="170"/>
      <c r="GR257" s="170"/>
      <c r="GS257" s="170"/>
      <c r="GT257" s="170"/>
      <c r="GU257" s="170"/>
      <c r="GV257" s="170"/>
      <c r="GW257" s="170"/>
      <c r="GX257" s="170"/>
      <c r="GY257" s="170"/>
      <c r="GZ257" s="170"/>
      <c r="HA257" s="170"/>
      <c r="HB257" s="170"/>
      <c r="HC257" s="170"/>
      <c r="HD257" s="170"/>
      <c r="HE257" s="170"/>
      <c r="HF257" s="170"/>
      <c r="HG257" s="170"/>
      <c r="HH257" s="170"/>
      <c r="HI257" s="170"/>
      <c r="HJ257" s="170"/>
      <c r="HK257" s="170"/>
      <c r="HL257" s="170"/>
      <c r="HM257" s="170"/>
      <c r="HN257" s="170"/>
      <c r="HO257" s="170"/>
      <c r="HP257" s="170"/>
      <c r="HQ257" s="170"/>
      <c r="HR257" s="170"/>
      <c r="HS257" s="170"/>
      <c r="HT257" s="170"/>
      <c r="HU257" s="170"/>
      <c r="HV257" s="170"/>
      <c r="HW257" s="170"/>
      <c r="HX257" s="170"/>
      <c r="HY257" s="170"/>
      <c r="HZ257" s="170"/>
      <c r="IA257" s="170"/>
      <c r="IB257" s="170"/>
      <c r="IC257" s="170"/>
      <c r="ID257" s="170"/>
      <c r="IE257" s="170"/>
      <c r="IF257" s="170"/>
      <c r="IG257" s="170"/>
      <c r="IH257" s="170"/>
      <c r="II257" s="170"/>
      <c r="IJ257" s="170"/>
      <c r="IK257" s="170"/>
      <c r="IL257" s="170"/>
      <c r="IM257" s="170"/>
      <c r="IN257" s="170"/>
      <c r="IO257" s="170"/>
      <c r="IP257" s="170"/>
      <c r="IQ257" s="170"/>
    </row>
    <row r="258" spans="1:251" x14ac:dyDescent="0.2">
      <c r="A258" s="130" t="s">
        <v>239</v>
      </c>
      <c r="B258" s="134">
        <v>200</v>
      </c>
      <c r="C258" s="134">
        <v>0</v>
      </c>
      <c r="D258" s="134">
        <v>0</v>
      </c>
      <c r="E258" s="134">
        <v>19.97</v>
      </c>
      <c r="F258" s="134">
        <v>76</v>
      </c>
      <c r="G258" s="134" t="s">
        <v>240</v>
      </c>
      <c r="H258" s="135" t="s">
        <v>204</v>
      </c>
    </row>
    <row r="259" spans="1:251" x14ac:dyDescent="0.2">
      <c r="A259" s="145" t="s">
        <v>41</v>
      </c>
      <c r="B259" s="132">
        <v>40</v>
      </c>
      <c r="C259" s="132">
        <v>2.6</v>
      </c>
      <c r="D259" s="132">
        <v>0.4</v>
      </c>
      <c r="E259" s="132">
        <v>17.2</v>
      </c>
      <c r="F259" s="132">
        <v>85</v>
      </c>
      <c r="G259" s="132" t="s">
        <v>25</v>
      </c>
      <c r="H259" s="130" t="s">
        <v>42</v>
      </c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  <c r="BU259" s="146"/>
      <c r="BV259" s="146"/>
      <c r="BW259" s="146"/>
      <c r="BX259" s="146"/>
      <c r="BY259" s="146"/>
      <c r="BZ259" s="146"/>
      <c r="CA259" s="146"/>
      <c r="CB259" s="146"/>
      <c r="CC259" s="146"/>
      <c r="CD259" s="146"/>
      <c r="CE259" s="146"/>
      <c r="CF259" s="146"/>
      <c r="CG259" s="146"/>
      <c r="CH259" s="146"/>
      <c r="CI259" s="146"/>
      <c r="CJ259" s="146"/>
      <c r="CK259" s="146"/>
      <c r="CL259" s="146"/>
      <c r="CM259" s="146"/>
      <c r="CN259" s="146"/>
      <c r="CO259" s="146"/>
      <c r="CP259" s="146"/>
      <c r="CQ259" s="146"/>
      <c r="CR259" s="146"/>
      <c r="CS259" s="146"/>
      <c r="CT259" s="146"/>
      <c r="CU259" s="146"/>
      <c r="CV259" s="146"/>
      <c r="CW259" s="146"/>
      <c r="CX259" s="146"/>
      <c r="CY259" s="146"/>
      <c r="CZ259" s="146"/>
      <c r="DA259" s="146"/>
      <c r="DB259" s="146"/>
      <c r="DC259" s="146"/>
      <c r="DD259" s="146"/>
      <c r="DE259" s="146"/>
      <c r="DF259" s="146"/>
      <c r="DG259" s="146"/>
      <c r="DH259" s="146"/>
      <c r="DI259" s="146"/>
      <c r="DJ259" s="146"/>
      <c r="DK259" s="146"/>
      <c r="DL259" s="146"/>
      <c r="DM259" s="146"/>
      <c r="DN259" s="146"/>
      <c r="DO259" s="146"/>
      <c r="DP259" s="146"/>
      <c r="DQ259" s="146"/>
      <c r="DR259" s="146"/>
      <c r="DS259" s="146"/>
      <c r="DT259" s="146"/>
      <c r="DU259" s="146"/>
      <c r="DV259" s="146"/>
      <c r="DW259" s="146"/>
      <c r="DX259" s="146"/>
      <c r="DY259" s="146"/>
      <c r="DZ259" s="146"/>
      <c r="EA259" s="146"/>
      <c r="EB259" s="146"/>
      <c r="EC259" s="146"/>
      <c r="ED259" s="146"/>
      <c r="EE259" s="146"/>
      <c r="EF259" s="146"/>
      <c r="EG259" s="146"/>
      <c r="EH259" s="146"/>
      <c r="EI259" s="146"/>
      <c r="EJ259" s="146"/>
      <c r="EK259" s="146"/>
      <c r="EL259" s="146"/>
      <c r="EM259" s="146"/>
      <c r="EN259" s="146"/>
      <c r="EO259" s="146"/>
      <c r="EP259" s="146"/>
      <c r="EQ259" s="146"/>
      <c r="ER259" s="146"/>
      <c r="ES259" s="146"/>
      <c r="ET259" s="146"/>
      <c r="EU259" s="146"/>
      <c r="EV259" s="146"/>
      <c r="EW259" s="146"/>
      <c r="EX259" s="146"/>
      <c r="EY259" s="146"/>
      <c r="EZ259" s="146"/>
      <c r="FA259" s="146"/>
      <c r="FB259" s="146"/>
      <c r="FC259" s="146"/>
      <c r="FD259" s="146"/>
      <c r="FE259" s="146"/>
      <c r="FF259" s="146"/>
      <c r="FG259" s="146"/>
      <c r="FH259" s="146"/>
      <c r="FI259" s="146"/>
      <c r="FJ259" s="146"/>
      <c r="FK259" s="146"/>
      <c r="FL259" s="146"/>
      <c r="FM259" s="146"/>
      <c r="FN259" s="146"/>
      <c r="FO259" s="146"/>
      <c r="FP259" s="146"/>
      <c r="FQ259" s="146"/>
      <c r="FR259" s="146"/>
      <c r="FS259" s="146"/>
      <c r="FT259" s="146"/>
      <c r="FU259" s="146"/>
      <c r="FV259" s="146"/>
      <c r="FW259" s="146"/>
      <c r="FX259" s="146"/>
      <c r="FY259" s="146"/>
      <c r="FZ259" s="146"/>
      <c r="GA259" s="146"/>
      <c r="GB259" s="146"/>
      <c r="GC259" s="146"/>
      <c r="GD259" s="146"/>
      <c r="GE259" s="146"/>
      <c r="GF259" s="146"/>
      <c r="GG259" s="146"/>
      <c r="GH259" s="146"/>
      <c r="GI259" s="146"/>
      <c r="GJ259" s="146"/>
      <c r="GK259" s="146"/>
      <c r="GL259" s="146"/>
      <c r="GM259" s="146"/>
      <c r="GN259" s="146"/>
      <c r="GO259" s="146"/>
      <c r="GP259" s="146"/>
      <c r="GQ259" s="146"/>
      <c r="GR259" s="146"/>
      <c r="GS259" s="146"/>
      <c r="GT259" s="146"/>
      <c r="GU259" s="146"/>
      <c r="GV259" s="146"/>
      <c r="GW259" s="146"/>
      <c r="GX259" s="146"/>
      <c r="GY259" s="146"/>
      <c r="GZ259" s="146"/>
      <c r="HA259" s="146"/>
      <c r="HB259" s="146"/>
      <c r="HC259" s="146"/>
      <c r="HD259" s="146"/>
      <c r="HE259" s="146"/>
      <c r="HF259" s="146"/>
      <c r="HG259" s="146"/>
      <c r="HH259" s="146"/>
      <c r="HI259" s="146"/>
      <c r="HJ259" s="146"/>
      <c r="HK259" s="146"/>
      <c r="HL259" s="146"/>
      <c r="HM259" s="146"/>
      <c r="HN259" s="146"/>
      <c r="HO259" s="146"/>
      <c r="HP259" s="146"/>
      <c r="HQ259" s="146"/>
      <c r="HR259" s="146"/>
      <c r="HS259" s="146"/>
      <c r="HT259" s="146"/>
      <c r="HU259" s="146"/>
      <c r="HV259" s="146"/>
      <c r="HW259" s="146"/>
      <c r="HX259" s="146"/>
      <c r="HY259" s="146"/>
      <c r="HZ259" s="146"/>
      <c r="IA259" s="146"/>
      <c r="IB259" s="146"/>
      <c r="IC259" s="146"/>
      <c r="ID259" s="146"/>
      <c r="IE259" s="146"/>
      <c r="IF259" s="146"/>
      <c r="IG259" s="146"/>
      <c r="IH259" s="146"/>
      <c r="II259" s="146"/>
      <c r="IJ259" s="146"/>
      <c r="IK259" s="146"/>
      <c r="IL259" s="146"/>
      <c r="IM259" s="146"/>
      <c r="IN259" s="146"/>
      <c r="IO259" s="146"/>
      <c r="IP259" s="146"/>
      <c r="IQ259" s="146"/>
    </row>
    <row r="260" spans="1:251" x14ac:dyDescent="0.2">
      <c r="A260" s="145" t="s">
        <v>126</v>
      </c>
      <c r="B260" s="134">
        <v>40</v>
      </c>
      <c r="C260" s="132">
        <v>3.2</v>
      </c>
      <c r="D260" s="132">
        <v>0.4</v>
      </c>
      <c r="E260" s="132">
        <v>20.399999999999999</v>
      </c>
      <c r="F260" s="132">
        <v>100</v>
      </c>
      <c r="G260" s="134" t="s">
        <v>25</v>
      </c>
      <c r="H260" s="135" t="s">
        <v>26</v>
      </c>
    </row>
    <row r="261" spans="1:251" x14ac:dyDescent="0.2">
      <c r="A261" s="141" t="s">
        <v>27</v>
      </c>
      <c r="B261" s="142">
        <f t="shared" ref="B261:F261" si="41">SUM(B253:B260)</f>
        <v>920</v>
      </c>
      <c r="C261" s="142">
        <f t="shared" si="41"/>
        <v>26.27</v>
      </c>
      <c r="D261" s="142">
        <f t="shared" si="41"/>
        <v>28.449999999999996</v>
      </c>
      <c r="E261" s="142">
        <f t="shared" si="41"/>
        <v>118.38999999999999</v>
      </c>
      <c r="F261" s="142">
        <f t="shared" si="41"/>
        <v>844.43000000000006</v>
      </c>
      <c r="G261" s="129"/>
      <c r="H261" s="130"/>
    </row>
    <row r="262" spans="1:251" x14ac:dyDescent="0.2">
      <c r="A262" s="128" t="s">
        <v>179</v>
      </c>
      <c r="B262" s="128"/>
      <c r="C262" s="128"/>
      <c r="D262" s="128"/>
      <c r="E262" s="128"/>
      <c r="F262" s="128"/>
      <c r="G262" s="128"/>
      <c r="H262" s="128"/>
    </row>
    <row r="263" spans="1:251" x14ac:dyDescent="0.2">
      <c r="A263" s="130" t="s">
        <v>193</v>
      </c>
      <c r="B263" s="134">
        <v>80</v>
      </c>
      <c r="C263" s="132">
        <v>9.5399999999999991</v>
      </c>
      <c r="D263" s="132">
        <v>11.9</v>
      </c>
      <c r="E263" s="132">
        <v>40.9</v>
      </c>
      <c r="F263" s="132">
        <v>300.8</v>
      </c>
      <c r="G263" s="134" t="s">
        <v>194</v>
      </c>
      <c r="H263" s="135" t="s">
        <v>195</v>
      </c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147"/>
      <c r="EB263" s="147"/>
      <c r="EC263" s="147"/>
      <c r="ED263" s="147"/>
      <c r="EE263" s="147"/>
      <c r="EF263" s="147"/>
      <c r="EG263" s="147"/>
      <c r="EH263" s="147"/>
      <c r="EI263" s="147"/>
      <c r="EJ263" s="147"/>
      <c r="EK263" s="147"/>
      <c r="EL263" s="147"/>
      <c r="EM263" s="147"/>
      <c r="EN263" s="147"/>
      <c r="EO263" s="147"/>
      <c r="EP263" s="147"/>
      <c r="EQ263" s="147"/>
      <c r="ER263" s="147"/>
      <c r="ES263" s="147"/>
      <c r="ET263" s="147"/>
      <c r="EU263" s="147"/>
      <c r="EV263" s="147"/>
      <c r="EW263" s="147"/>
      <c r="EX263" s="147"/>
      <c r="EY263" s="147"/>
      <c r="EZ263" s="147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7"/>
      <c r="FN263" s="147"/>
      <c r="FO263" s="147"/>
      <c r="FP263" s="147"/>
      <c r="FQ263" s="147"/>
      <c r="FR263" s="147"/>
      <c r="FS263" s="147"/>
      <c r="FT263" s="147"/>
      <c r="FU263" s="147"/>
      <c r="FV263" s="147"/>
      <c r="FW263" s="147"/>
      <c r="FX263" s="147"/>
      <c r="FY263" s="147"/>
      <c r="FZ263" s="147"/>
      <c r="GA263" s="147"/>
      <c r="GB263" s="147"/>
      <c r="GC263" s="147"/>
      <c r="GD263" s="147"/>
      <c r="GE263" s="147"/>
      <c r="GF263" s="147"/>
      <c r="GG263" s="147"/>
      <c r="GH263" s="147"/>
      <c r="GI263" s="147"/>
      <c r="GJ263" s="147"/>
      <c r="GK263" s="147"/>
      <c r="GL263" s="147"/>
      <c r="GM263" s="147"/>
      <c r="GN263" s="147"/>
      <c r="GO263" s="147"/>
      <c r="GP263" s="147"/>
      <c r="GQ263" s="147"/>
      <c r="GR263" s="147"/>
      <c r="GS263" s="147"/>
      <c r="GT263" s="147"/>
      <c r="GU263" s="147"/>
      <c r="GV263" s="147"/>
      <c r="GW263" s="147"/>
      <c r="GX263" s="147"/>
      <c r="GY263" s="147"/>
      <c r="GZ263" s="147"/>
      <c r="HA263" s="147"/>
      <c r="HB263" s="147"/>
      <c r="HC263" s="147"/>
      <c r="HD263" s="147"/>
      <c r="HE263" s="147"/>
      <c r="HF263" s="147"/>
      <c r="HG263" s="147"/>
      <c r="HH263" s="147"/>
      <c r="HI263" s="147"/>
      <c r="HJ263" s="147"/>
      <c r="HK263" s="147"/>
      <c r="HL263" s="147"/>
      <c r="HM263" s="147"/>
      <c r="HN263" s="147"/>
      <c r="HO263" s="147"/>
      <c r="HP263" s="147"/>
      <c r="HQ263" s="147"/>
      <c r="HR263" s="147"/>
      <c r="HS263" s="147"/>
      <c r="HT263" s="147"/>
      <c r="HU263" s="147"/>
      <c r="HV263" s="147"/>
      <c r="HW263" s="147"/>
      <c r="HX263" s="147"/>
      <c r="HY263" s="147"/>
      <c r="HZ263" s="147"/>
      <c r="IA263" s="147"/>
      <c r="IB263" s="147"/>
      <c r="IC263" s="147"/>
      <c r="ID263" s="147"/>
      <c r="IE263" s="147"/>
      <c r="IF263" s="147"/>
      <c r="IG263" s="147"/>
      <c r="IH263" s="147"/>
      <c r="II263" s="147"/>
      <c r="IJ263" s="147"/>
      <c r="IK263" s="147"/>
      <c r="IL263" s="147"/>
      <c r="IM263" s="147"/>
      <c r="IN263" s="147"/>
      <c r="IO263" s="147"/>
      <c r="IP263" s="147"/>
      <c r="IQ263" s="147"/>
    </row>
    <row r="264" spans="1:251" x14ac:dyDescent="0.2">
      <c r="A264" s="130" t="s">
        <v>180</v>
      </c>
      <c r="B264" s="132">
        <v>100</v>
      </c>
      <c r="C264" s="132">
        <v>0.04</v>
      </c>
      <c r="D264" s="132">
        <v>0.04</v>
      </c>
      <c r="E264" s="132">
        <v>9.8000000000000007</v>
      </c>
      <c r="F264" s="132">
        <v>47</v>
      </c>
      <c r="G264" s="134" t="s">
        <v>181</v>
      </c>
      <c r="H264" s="130" t="s">
        <v>182</v>
      </c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  <c r="BL264" s="147"/>
      <c r="BM264" s="147"/>
      <c r="BN264" s="147"/>
      <c r="BO264" s="147"/>
      <c r="BP264" s="147"/>
      <c r="BQ264" s="147"/>
      <c r="BR264" s="147"/>
      <c r="BS264" s="147"/>
      <c r="BT264" s="147"/>
      <c r="BU264" s="147"/>
      <c r="BV264" s="147"/>
      <c r="BW264" s="147"/>
      <c r="BX264" s="147"/>
      <c r="BY264" s="147"/>
      <c r="BZ264" s="147"/>
      <c r="CA264" s="147"/>
      <c r="CB264" s="147"/>
      <c r="CC264" s="147"/>
      <c r="CD264" s="147"/>
      <c r="CE264" s="147"/>
      <c r="CF264" s="147"/>
      <c r="CG264" s="147"/>
      <c r="CH264" s="147"/>
      <c r="CI264" s="147"/>
      <c r="CJ264" s="147"/>
      <c r="CK264" s="147"/>
      <c r="CL264" s="147"/>
      <c r="CM264" s="147"/>
      <c r="CN264" s="147"/>
      <c r="CO264" s="147"/>
      <c r="CP264" s="147"/>
      <c r="CQ264" s="147"/>
      <c r="CR264" s="147"/>
      <c r="CS264" s="147"/>
      <c r="CT264" s="147"/>
      <c r="CU264" s="147"/>
      <c r="CV264" s="147"/>
      <c r="CW264" s="147"/>
      <c r="CX264" s="147"/>
      <c r="CY264" s="147"/>
      <c r="CZ264" s="147"/>
      <c r="DA264" s="147"/>
      <c r="DB264" s="147"/>
      <c r="DC264" s="147"/>
      <c r="DD264" s="147"/>
      <c r="DE264" s="147"/>
      <c r="DF264" s="147"/>
      <c r="DG264" s="147"/>
      <c r="DH264" s="147"/>
      <c r="DI264" s="147"/>
      <c r="DJ264" s="147"/>
      <c r="DK264" s="147"/>
      <c r="DL264" s="147"/>
      <c r="DM264" s="147"/>
      <c r="DN264" s="147"/>
      <c r="DO264" s="147"/>
      <c r="DP264" s="147"/>
      <c r="DQ264" s="147"/>
      <c r="DR264" s="147"/>
      <c r="DS264" s="147"/>
      <c r="DT264" s="147"/>
      <c r="DU264" s="147"/>
      <c r="DV264" s="147"/>
      <c r="DW264" s="147"/>
      <c r="DX264" s="147"/>
      <c r="DY264" s="147"/>
      <c r="DZ264" s="147"/>
      <c r="EA264" s="147"/>
      <c r="EB264" s="147"/>
      <c r="EC264" s="147"/>
      <c r="ED264" s="147"/>
      <c r="EE264" s="147"/>
      <c r="EF264" s="147"/>
      <c r="EG264" s="147"/>
      <c r="EH264" s="147"/>
      <c r="EI264" s="147"/>
      <c r="EJ264" s="147"/>
      <c r="EK264" s="147"/>
      <c r="EL264" s="147"/>
      <c r="EM264" s="147"/>
      <c r="EN264" s="147"/>
      <c r="EO264" s="147"/>
      <c r="EP264" s="147"/>
      <c r="EQ264" s="147"/>
      <c r="ER264" s="147"/>
      <c r="ES264" s="147"/>
      <c r="ET264" s="147"/>
      <c r="EU264" s="147"/>
      <c r="EV264" s="147"/>
      <c r="EW264" s="147"/>
      <c r="EX264" s="147"/>
      <c r="EY264" s="147"/>
      <c r="EZ264" s="147"/>
      <c r="FA264" s="147"/>
      <c r="FB264" s="147"/>
      <c r="FC264" s="147"/>
      <c r="FD264" s="147"/>
      <c r="FE264" s="147"/>
      <c r="FF264" s="147"/>
      <c r="FG264" s="147"/>
      <c r="FH264" s="147"/>
      <c r="FI264" s="147"/>
      <c r="FJ264" s="147"/>
      <c r="FK264" s="147"/>
      <c r="FL264" s="147"/>
      <c r="FM264" s="147"/>
      <c r="FN264" s="147"/>
      <c r="FO264" s="147"/>
      <c r="FP264" s="147"/>
      <c r="FQ264" s="147"/>
      <c r="FR264" s="147"/>
      <c r="FS264" s="147"/>
      <c r="FT264" s="147"/>
      <c r="FU264" s="147"/>
      <c r="FV264" s="147"/>
      <c r="FW264" s="147"/>
      <c r="FX264" s="147"/>
      <c r="FY264" s="147"/>
      <c r="FZ264" s="147"/>
      <c r="GA264" s="147"/>
      <c r="GB264" s="147"/>
      <c r="GC264" s="147"/>
      <c r="GD264" s="147"/>
      <c r="GE264" s="147"/>
      <c r="GF264" s="147"/>
      <c r="GG264" s="147"/>
      <c r="GH264" s="147"/>
      <c r="GI264" s="147"/>
      <c r="GJ264" s="147"/>
      <c r="GK264" s="147"/>
      <c r="GL264" s="147"/>
      <c r="GM264" s="147"/>
      <c r="GN264" s="147"/>
      <c r="GO264" s="147"/>
      <c r="GP264" s="147"/>
      <c r="GQ264" s="147"/>
      <c r="GR264" s="147"/>
      <c r="GS264" s="147"/>
      <c r="GT264" s="147"/>
      <c r="GU264" s="147"/>
      <c r="GV264" s="147"/>
      <c r="GW264" s="147"/>
      <c r="GX264" s="147"/>
      <c r="GY264" s="147"/>
      <c r="GZ264" s="147"/>
      <c r="HA264" s="147"/>
      <c r="HB264" s="147"/>
      <c r="HC264" s="147"/>
      <c r="HD264" s="147"/>
      <c r="HE264" s="147"/>
      <c r="HF264" s="147"/>
      <c r="HG264" s="147"/>
      <c r="HH264" s="147"/>
      <c r="HI264" s="147"/>
      <c r="HJ264" s="147"/>
      <c r="HK264" s="147"/>
      <c r="HL264" s="147"/>
      <c r="HM264" s="147"/>
      <c r="HN264" s="147"/>
      <c r="HO264" s="147"/>
      <c r="HP264" s="147"/>
      <c r="HQ264" s="147"/>
      <c r="HR264" s="147"/>
      <c r="HS264" s="147"/>
      <c r="HT264" s="147"/>
      <c r="HU264" s="147"/>
      <c r="HV264" s="147"/>
      <c r="HW264" s="147"/>
      <c r="HX264" s="147"/>
      <c r="HY264" s="147"/>
      <c r="HZ264" s="147"/>
      <c r="IA264" s="147"/>
      <c r="IB264" s="147"/>
      <c r="IC264" s="147"/>
      <c r="ID264" s="147"/>
      <c r="IE264" s="147"/>
      <c r="IF264" s="147"/>
      <c r="IG264" s="147"/>
      <c r="IH264" s="147"/>
      <c r="II264" s="147"/>
      <c r="IJ264" s="147"/>
      <c r="IK264" s="147"/>
      <c r="IL264" s="147"/>
      <c r="IM264" s="147"/>
      <c r="IN264" s="147"/>
      <c r="IO264" s="147"/>
      <c r="IP264" s="147"/>
      <c r="IQ264" s="147"/>
    </row>
    <row r="265" spans="1:251" x14ac:dyDescent="0.2">
      <c r="A265" s="148" t="s">
        <v>21</v>
      </c>
      <c r="B265" s="132">
        <v>222</v>
      </c>
      <c r="C265" s="134">
        <v>0.13</v>
      </c>
      <c r="D265" s="134">
        <v>0.02</v>
      </c>
      <c r="E265" s="134">
        <v>15.2</v>
      </c>
      <c r="F265" s="134">
        <v>62</v>
      </c>
      <c r="G265" s="134" t="s">
        <v>22</v>
      </c>
      <c r="H265" s="145" t="s">
        <v>23</v>
      </c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  <c r="BI265" s="147"/>
      <c r="BJ265" s="147"/>
      <c r="BK265" s="147"/>
      <c r="BL265" s="147"/>
      <c r="BM265" s="147"/>
      <c r="BN265" s="147"/>
      <c r="BO265" s="147"/>
      <c r="BP265" s="147"/>
      <c r="BQ265" s="147"/>
      <c r="BR265" s="147"/>
      <c r="BS265" s="147"/>
      <c r="BT265" s="147"/>
      <c r="BU265" s="147"/>
      <c r="BV265" s="147"/>
      <c r="BW265" s="147"/>
      <c r="BX265" s="147"/>
      <c r="BY265" s="147"/>
      <c r="BZ265" s="147"/>
      <c r="CA265" s="147"/>
      <c r="CB265" s="147"/>
      <c r="CC265" s="147"/>
      <c r="CD265" s="147"/>
      <c r="CE265" s="147"/>
      <c r="CF265" s="147"/>
      <c r="CG265" s="147"/>
      <c r="CH265" s="147"/>
      <c r="CI265" s="147"/>
      <c r="CJ265" s="147"/>
      <c r="CK265" s="147"/>
      <c r="CL265" s="147"/>
      <c r="CM265" s="147"/>
      <c r="CN265" s="147"/>
      <c r="CO265" s="147"/>
      <c r="CP265" s="147"/>
      <c r="CQ265" s="147"/>
      <c r="CR265" s="147"/>
      <c r="CS265" s="147"/>
      <c r="CT265" s="147"/>
      <c r="CU265" s="147"/>
      <c r="CV265" s="147"/>
      <c r="CW265" s="147"/>
      <c r="CX265" s="147"/>
      <c r="CY265" s="147"/>
      <c r="CZ265" s="147"/>
      <c r="DA265" s="147"/>
      <c r="DB265" s="147"/>
      <c r="DC265" s="147"/>
      <c r="DD265" s="147"/>
      <c r="DE265" s="147"/>
      <c r="DF265" s="147"/>
      <c r="DG265" s="147"/>
      <c r="DH265" s="147"/>
      <c r="DI265" s="147"/>
      <c r="DJ265" s="147"/>
      <c r="DK265" s="147"/>
      <c r="DL265" s="147"/>
      <c r="DM265" s="147"/>
      <c r="DN265" s="147"/>
      <c r="DO265" s="147"/>
      <c r="DP265" s="147"/>
      <c r="DQ265" s="147"/>
      <c r="DR265" s="147"/>
      <c r="DS265" s="147"/>
      <c r="DT265" s="147"/>
      <c r="DU265" s="147"/>
      <c r="DV265" s="147"/>
      <c r="DW265" s="147"/>
      <c r="DX265" s="147"/>
      <c r="DY265" s="147"/>
      <c r="DZ265" s="147"/>
      <c r="EA265" s="147"/>
      <c r="EB265" s="147"/>
      <c r="EC265" s="147"/>
      <c r="ED265" s="147"/>
      <c r="EE265" s="147"/>
      <c r="EF265" s="147"/>
      <c r="EG265" s="147"/>
      <c r="EH265" s="147"/>
      <c r="EI265" s="147"/>
      <c r="EJ265" s="147"/>
      <c r="EK265" s="147"/>
      <c r="EL265" s="147"/>
      <c r="EM265" s="147"/>
      <c r="EN265" s="147"/>
      <c r="EO265" s="147"/>
      <c r="EP265" s="147"/>
      <c r="EQ265" s="147"/>
      <c r="ER265" s="147"/>
      <c r="ES265" s="147"/>
      <c r="ET265" s="147"/>
      <c r="EU265" s="147"/>
      <c r="EV265" s="147"/>
      <c r="EW265" s="147"/>
      <c r="EX265" s="147"/>
      <c r="EY265" s="147"/>
      <c r="EZ265" s="147"/>
      <c r="FA265" s="147"/>
      <c r="FB265" s="147"/>
      <c r="FC265" s="147"/>
      <c r="FD265" s="147"/>
      <c r="FE265" s="147"/>
      <c r="FF265" s="147"/>
      <c r="FG265" s="147"/>
      <c r="FH265" s="147"/>
      <c r="FI265" s="147"/>
      <c r="FJ265" s="147"/>
      <c r="FK265" s="147"/>
      <c r="FL265" s="147"/>
      <c r="FM265" s="147"/>
      <c r="FN265" s="147"/>
      <c r="FO265" s="147"/>
      <c r="FP265" s="147"/>
      <c r="FQ265" s="147"/>
      <c r="FR265" s="147"/>
      <c r="FS265" s="147"/>
      <c r="FT265" s="147"/>
      <c r="FU265" s="147"/>
      <c r="FV265" s="147"/>
      <c r="FW265" s="147"/>
      <c r="FX265" s="147"/>
      <c r="FY265" s="147"/>
      <c r="FZ265" s="147"/>
      <c r="GA265" s="147"/>
      <c r="GB265" s="147"/>
      <c r="GC265" s="147"/>
      <c r="GD265" s="147"/>
      <c r="GE265" s="147"/>
      <c r="GF265" s="147"/>
      <c r="GG265" s="147"/>
      <c r="GH265" s="147"/>
      <c r="GI265" s="147"/>
      <c r="GJ265" s="147"/>
      <c r="GK265" s="147"/>
      <c r="GL265" s="147"/>
      <c r="GM265" s="147"/>
      <c r="GN265" s="147"/>
      <c r="GO265" s="147"/>
      <c r="GP265" s="147"/>
      <c r="GQ265" s="147"/>
      <c r="GR265" s="147"/>
      <c r="GS265" s="147"/>
      <c r="GT265" s="147"/>
      <c r="GU265" s="147"/>
      <c r="GV265" s="147"/>
      <c r="GW265" s="147"/>
      <c r="GX265" s="147"/>
      <c r="GY265" s="147"/>
      <c r="GZ265" s="147"/>
      <c r="HA265" s="147"/>
      <c r="HB265" s="147"/>
      <c r="HC265" s="147"/>
      <c r="HD265" s="147"/>
      <c r="HE265" s="147"/>
      <c r="HF265" s="147"/>
      <c r="HG265" s="147"/>
      <c r="HH265" s="147"/>
      <c r="HI265" s="147"/>
      <c r="HJ265" s="147"/>
      <c r="HK265" s="147"/>
      <c r="HL265" s="147"/>
      <c r="HM265" s="147"/>
      <c r="HN265" s="147"/>
      <c r="HO265" s="147"/>
      <c r="HP265" s="147"/>
      <c r="HQ265" s="147"/>
      <c r="HR265" s="147"/>
      <c r="HS265" s="147"/>
      <c r="HT265" s="147"/>
      <c r="HU265" s="147"/>
      <c r="HV265" s="147"/>
      <c r="HW265" s="147"/>
      <c r="HX265" s="147"/>
      <c r="HY265" s="147"/>
      <c r="HZ265" s="147"/>
      <c r="IA265" s="147"/>
      <c r="IB265" s="147"/>
      <c r="IC265" s="147"/>
      <c r="ID265" s="147"/>
      <c r="IE265" s="147"/>
      <c r="IF265" s="147"/>
      <c r="IG265" s="147"/>
      <c r="IH265" s="147"/>
      <c r="II265" s="147"/>
      <c r="IJ265" s="147"/>
      <c r="IK265" s="147"/>
      <c r="IL265" s="147"/>
      <c r="IM265" s="147"/>
      <c r="IN265" s="147"/>
      <c r="IO265" s="147"/>
      <c r="IP265" s="147"/>
      <c r="IQ265" s="147"/>
    </row>
    <row r="266" spans="1:251" x14ac:dyDescent="0.2">
      <c r="A266" s="141" t="s">
        <v>27</v>
      </c>
      <c r="B266" s="129">
        <f t="shared" ref="B266:F266" si="42">SUM(B263:B265)</f>
        <v>402</v>
      </c>
      <c r="C266" s="129">
        <f t="shared" si="42"/>
        <v>9.7099999999999991</v>
      </c>
      <c r="D266" s="129">
        <f t="shared" si="42"/>
        <v>11.959999999999999</v>
      </c>
      <c r="E266" s="129">
        <f t="shared" si="42"/>
        <v>65.900000000000006</v>
      </c>
      <c r="F266" s="129">
        <f t="shared" si="42"/>
        <v>409.8</v>
      </c>
      <c r="G266" s="129"/>
      <c r="H266" s="130"/>
    </row>
    <row r="267" spans="1:251" x14ac:dyDescent="0.2">
      <c r="A267" s="141" t="s">
        <v>125</v>
      </c>
      <c r="B267" s="129">
        <f t="shared" ref="B267:F267" si="43">SUM(B251,B261,B266)</f>
        <v>1874</v>
      </c>
      <c r="C267" s="129">
        <f t="shared" si="43"/>
        <v>64.53</v>
      </c>
      <c r="D267" s="129">
        <f t="shared" si="43"/>
        <v>63.54</v>
      </c>
      <c r="E267" s="129">
        <f t="shared" si="43"/>
        <v>274.55999999999995</v>
      </c>
      <c r="F267" s="129">
        <f t="shared" si="43"/>
        <v>1939.6299999999999</v>
      </c>
      <c r="G267" s="129"/>
      <c r="H267" s="130"/>
    </row>
    <row r="268" spans="1:251" x14ac:dyDescent="0.2">
      <c r="A268" s="126" t="s">
        <v>75</v>
      </c>
      <c r="B268" s="126"/>
      <c r="C268" s="126"/>
      <c r="D268" s="126"/>
      <c r="E268" s="126"/>
      <c r="F268" s="126"/>
      <c r="G268" s="126"/>
      <c r="H268" s="126"/>
    </row>
    <row r="269" spans="1:251" x14ac:dyDescent="0.2">
      <c r="A269" s="128" t="s">
        <v>118</v>
      </c>
      <c r="B269" s="126" t="s">
        <v>149</v>
      </c>
      <c r="C269" s="126"/>
      <c r="D269" s="126"/>
      <c r="E269" s="126"/>
      <c r="F269" s="126"/>
      <c r="G269" s="128" t="s">
        <v>9</v>
      </c>
      <c r="H269" s="128" t="s">
        <v>122</v>
      </c>
    </row>
    <row r="270" spans="1:251" ht="11.45" customHeight="1" x14ac:dyDescent="0.2">
      <c r="A270" s="128"/>
      <c r="B270" s="129" t="s">
        <v>4</v>
      </c>
      <c r="C270" s="129" t="s">
        <v>150</v>
      </c>
      <c r="D270" s="129" t="s">
        <v>151</v>
      </c>
      <c r="E270" s="129" t="s">
        <v>121</v>
      </c>
      <c r="F270" s="129" t="s">
        <v>8</v>
      </c>
      <c r="G270" s="128"/>
      <c r="H270" s="128"/>
    </row>
    <row r="271" spans="1:251" x14ac:dyDescent="0.2">
      <c r="A271" s="128" t="s">
        <v>152</v>
      </c>
      <c r="B271" s="128"/>
      <c r="C271" s="128"/>
      <c r="D271" s="128"/>
      <c r="E271" s="128"/>
      <c r="F271" s="128"/>
      <c r="G271" s="128"/>
      <c r="H271" s="128"/>
    </row>
    <row r="272" spans="1:251" ht="12.75" customHeight="1" x14ac:dyDescent="0.2">
      <c r="A272" s="172" t="s">
        <v>264</v>
      </c>
      <c r="B272" s="131">
        <v>250</v>
      </c>
      <c r="C272" s="131">
        <v>8.4</v>
      </c>
      <c r="D272" s="131">
        <v>11.02</v>
      </c>
      <c r="E272" s="131">
        <v>60.85</v>
      </c>
      <c r="F272" s="131">
        <v>366.11</v>
      </c>
      <c r="G272" s="131" t="s">
        <v>277</v>
      </c>
      <c r="H272" s="172" t="s">
        <v>265</v>
      </c>
    </row>
    <row r="273" spans="1:251" ht="11.45" customHeight="1" x14ac:dyDescent="0.2">
      <c r="A273" s="130" t="s">
        <v>156</v>
      </c>
      <c r="B273" s="134">
        <v>20</v>
      </c>
      <c r="C273" s="131">
        <v>4.6399999999999997</v>
      </c>
      <c r="D273" s="131">
        <v>5.9</v>
      </c>
      <c r="E273" s="131">
        <v>0</v>
      </c>
      <c r="F273" s="131">
        <v>72</v>
      </c>
      <c r="G273" s="132" t="s">
        <v>157</v>
      </c>
      <c r="H273" s="130" t="s">
        <v>158</v>
      </c>
    </row>
    <row r="274" spans="1:251" x14ac:dyDescent="0.2">
      <c r="A274" s="135" t="s">
        <v>159</v>
      </c>
      <c r="B274" s="132">
        <v>80</v>
      </c>
      <c r="C274" s="131">
        <v>7.6</v>
      </c>
      <c r="D274" s="131">
        <v>2.4</v>
      </c>
      <c r="E274" s="131">
        <v>41.6</v>
      </c>
      <c r="F274" s="131">
        <v>212</v>
      </c>
      <c r="G274" s="134" t="s">
        <v>160</v>
      </c>
      <c r="H274" s="133" t="s">
        <v>161</v>
      </c>
    </row>
    <row r="275" spans="1:251" x14ac:dyDescent="0.2">
      <c r="A275" s="130" t="s">
        <v>183</v>
      </c>
      <c r="B275" s="134">
        <v>0</v>
      </c>
      <c r="C275" s="132">
        <v>0</v>
      </c>
      <c r="D275" s="132">
        <v>0</v>
      </c>
      <c r="E275" s="132">
        <v>0</v>
      </c>
      <c r="F275" s="132">
        <v>0</v>
      </c>
      <c r="G275" s="134" t="s">
        <v>181</v>
      </c>
      <c r="H275" s="130" t="s">
        <v>182</v>
      </c>
    </row>
    <row r="276" spans="1:251" s="144" customFormat="1" x14ac:dyDescent="0.2">
      <c r="A276" s="135" t="s">
        <v>38</v>
      </c>
      <c r="B276" s="134">
        <v>215</v>
      </c>
      <c r="C276" s="134">
        <v>7.0000000000000007E-2</v>
      </c>
      <c r="D276" s="134">
        <v>0.02</v>
      </c>
      <c r="E276" s="134">
        <v>15</v>
      </c>
      <c r="F276" s="134">
        <v>60</v>
      </c>
      <c r="G276" s="134" t="s">
        <v>39</v>
      </c>
      <c r="H276" s="130" t="s">
        <v>40</v>
      </c>
    </row>
    <row r="277" spans="1:251" x14ac:dyDescent="0.2">
      <c r="A277" s="141" t="s">
        <v>27</v>
      </c>
      <c r="B277" s="142">
        <f t="shared" ref="B277:F277" si="44">SUM(B272:B276)</f>
        <v>565</v>
      </c>
      <c r="C277" s="142">
        <f t="shared" si="44"/>
        <v>20.71</v>
      </c>
      <c r="D277" s="142">
        <f t="shared" si="44"/>
        <v>19.34</v>
      </c>
      <c r="E277" s="142">
        <f t="shared" si="44"/>
        <v>117.45</v>
      </c>
      <c r="F277" s="142">
        <f t="shared" si="44"/>
        <v>710.11</v>
      </c>
      <c r="G277" s="129"/>
      <c r="H277" s="130"/>
    </row>
    <row r="278" spans="1:251" x14ac:dyDescent="0.2">
      <c r="A278" s="126" t="s">
        <v>163</v>
      </c>
      <c r="B278" s="126"/>
      <c r="C278" s="126"/>
      <c r="D278" s="126"/>
      <c r="E278" s="126"/>
      <c r="F278" s="126"/>
      <c r="G278" s="126"/>
      <c r="H278" s="126"/>
    </row>
    <row r="279" spans="1:251" x14ac:dyDescent="0.2">
      <c r="A279" s="130" t="s">
        <v>266</v>
      </c>
      <c r="B279" s="132">
        <v>260</v>
      </c>
      <c r="C279" s="132">
        <v>2</v>
      </c>
      <c r="D279" s="132">
        <v>6.59</v>
      </c>
      <c r="E279" s="132">
        <v>10.45</v>
      </c>
      <c r="F279" s="132">
        <v>108.33</v>
      </c>
      <c r="G279" s="132" t="s">
        <v>278</v>
      </c>
      <c r="H279" s="135" t="s">
        <v>267</v>
      </c>
    </row>
    <row r="280" spans="1:251" s="144" customFormat="1" x14ac:dyDescent="0.2">
      <c r="A280" s="135" t="s">
        <v>167</v>
      </c>
      <c r="B280" s="132">
        <v>100</v>
      </c>
      <c r="C280" s="132">
        <v>11.63</v>
      </c>
      <c r="D280" s="132">
        <v>14.08</v>
      </c>
      <c r="E280" s="132">
        <v>10.08</v>
      </c>
      <c r="F280" s="132">
        <v>230.1</v>
      </c>
      <c r="G280" s="134" t="s">
        <v>168</v>
      </c>
      <c r="H280" s="130" t="s">
        <v>169</v>
      </c>
    </row>
    <row r="281" spans="1:251" x14ac:dyDescent="0.2">
      <c r="A281" s="130" t="s">
        <v>233</v>
      </c>
      <c r="B281" s="131">
        <v>180</v>
      </c>
      <c r="C281" s="131">
        <v>3.1</v>
      </c>
      <c r="D281" s="131">
        <v>13.3</v>
      </c>
      <c r="E281" s="131">
        <v>15.37</v>
      </c>
      <c r="F281" s="131">
        <v>196.2</v>
      </c>
      <c r="G281" s="134" t="s">
        <v>234</v>
      </c>
      <c r="H281" s="143" t="s">
        <v>235</v>
      </c>
    </row>
    <row r="282" spans="1:251" x14ac:dyDescent="0.2">
      <c r="A282" s="148" t="s">
        <v>268</v>
      </c>
      <c r="B282" s="134">
        <v>200</v>
      </c>
      <c r="C282" s="134">
        <v>0.6</v>
      </c>
      <c r="D282" s="134">
        <v>0.4</v>
      </c>
      <c r="E282" s="134">
        <v>32.6</v>
      </c>
      <c r="F282" s="134">
        <v>136.4</v>
      </c>
      <c r="G282" s="134" t="s">
        <v>269</v>
      </c>
      <c r="H282" s="148" t="s">
        <v>270</v>
      </c>
    </row>
    <row r="283" spans="1:251" x14ac:dyDescent="0.2">
      <c r="A283" s="145" t="s">
        <v>41</v>
      </c>
      <c r="B283" s="132">
        <v>50</v>
      </c>
      <c r="C283" s="131">
        <v>3.3</v>
      </c>
      <c r="D283" s="131">
        <v>0.5</v>
      </c>
      <c r="E283" s="131">
        <v>21.5</v>
      </c>
      <c r="F283" s="131">
        <v>106.3</v>
      </c>
      <c r="G283" s="132" t="s">
        <v>279</v>
      </c>
      <c r="H283" s="130" t="s">
        <v>42</v>
      </c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  <c r="BV283" s="146"/>
      <c r="BW283" s="146"/>
      <c r="BX283" s="146"/>
      <c r="BY283" s="146"/>
      <c r="BZ283" s="146"/>
      <c r="CA283" s="146"/>
      <c r="CB283" s="146"/>
      <c r="CC283" s="146"/>
      <c r="CD283" s="146"/>
      <c r="CE283" s="146"/>
      <c r="CF283" s="146"/>
      <c r="CG283" s="146"/>
      <c r="CH283" s="146"/>
      <c r="CI283" s="146"/>
      <c r="CJ283" s="146"/>
      <c r="CK283" s="146"/>
      <c r="CL283" s="146"/>
      <c r="CM283" s="146"/>
      <c r="CN283" s="146"/>
      <c r="CO283" s="146"/>
      <c r="CP283" s="146"/>
      <c r="CQ283" s="146"/>
      <c r="CR283" s="146"/>
      <c r="CS283" s="146"/>
      <c r="CT283" s="146"/>
      <c r="CU283" s="146"/>
      <c r="CV283" s="146"/>
      <c r="CW283" s="146"/>
      <c r="CX283" s="146"/>
      <c r="CY283" s="146"/>
      <c r="CZ283" s="146"/>
      <c r="DA283" s="146"/>
      <c r="DB283" s="146"/>
      <c r="DC283" s="146"/>
      <c r="DD283" s="146"/>
      <c r="DE283" s="146"/>
      <c r="DF283" s="146"/>
      <c r="DG283" s="146"/>
      <c r="DH283" s="146"/>
      <c r="DI283" s="146"/>
      <c r="DJ283" s="146"/>
      <c r="DK283" s="146"/>
      <c r="DL283" s="146"/>
      <c r="DM283" s="146"/>
      <c r="DN283" s="146"/>
      <c r="DO283" s="146"/>
      <c r="DP283" s="146"/>
      <c r="DQ283" s="146"/>
      <c r="DR283" s="146"/>
      <c r="DS283" s="146"/>
      <c r="DT283" s="146"/>
      <c r="DU283" s="146"/>
      <c r="DV283" s="146"/>
      <c r="DW283" s="146"/>
      <c r="DX283" s="146"/>
      <c r="DY283" s="146"/>
      <c r="DZ283" s="146"/>
      <c r="EA283" s="146"/>
      <c r="EB283" s="146"/>
      <c r="EC283" s="146"/>
      <c r="ED283" s="146"/>
      <c r="EE283" s="146"/>
      <c r="EF283" s="146"/>
      <c r="EG283" s="146"/>
      <c r="EH283" s="146"/>
      <c r="EI283" s="146"/>
      <c r="EJ283" s="146"/>
      <c r="EK283" s="146"/>
      <c r="EL283" s="146"/>
      <c r="EM283" s="146"/>
      <c r="EN283" s="146"/>
      <c r="EO283" s="146"/>
      <c r="EP283" s="146"/>
      <c r="EQ283" s="146"/>
      <c r="ER283" s="146"/>
      <c r="ES283" s="146"/>
      <c r="ET283" s="146"/>
      <c r="EU283" s="146"/>
      <c r="EV283" s="146"/>
      <c r="EW283" s="146"/>
      <c r="EX283" s="146"/>
      <c r="EY283" s="146"/>
      <c r="EZ283" s="146"/>
      <c r="FA283" s="146"/>
      <c r="FB283" s="146"/>
      <c r="FC283" s="146"/>
      <c r="FD283" s="146"/>
      <c r="FE283" s="146"/>
      <c r="FF283" s="146"/>
      <c r="FG283" s="146"/>
      <c r="FH283" s="146"/>
      <c r="FI283" s="146"/>
      <c r="FJ283" s="146"/>
      <c r="FK283" s="146"/>
      <c r="FL283" s="146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146"/>
      <c r="GN283" s="146"/>
      <c r="GO283" s="146"/>
      <c r="GP283" s="146"/>
      <c r="GQ283" s="146"/>
      <c r="GR283" s="146"/>
      <c r="GS283" s="146"/>
      <c r="GT283" s="146"/>
      <c r="GU283" s="146"/>
      <c r="GV283" s="146"/>
      <c r="GW283" s="146"/>
      <c r="GX283" s="146"/>
      <c r="GY283" s="146"/>
      <c r="GZ283" s="146"/>
      <c r="HA283" s="146"/>
      <c r="HB283" s="146"/>
      <c r="HC283" s="146"/>
      <c r="HD283" s="146"/>
      <c r="HE283" s="146"/>
      <c r="HF283" s="146"/>
      <c r="HG283" s="146"/>
      <c r="HH283" s="146"/>
      <c r="HI283" s="146"/>
      <c r="HJ283" s="146"/>
      <c r="HK283" s="146"/>
      <c r="HL283" s="146"/>
      <c r="HM283" s="146"/>
      <c r="HN283" s="146"/>
      <c r="HO283" s="146"/>
      <c r="HP283" s="146"/>
      <c r="HQ283" s="146"/>
      <c r="HR283" s="146"/>
      <c r="HS283" s="146"/>
      <c r="HT283" s="146"/>
      <c r="HU283" s="146"/>
      <c r="HV283" s="146"/>
      <c r="HW283" s="146"/>
      <c r="HX283" s="146"/>
      <c r="HY283" s="146"/>
      <c r="HZ283" s="146"/>
      <c r="IA283" s="146"/>
      <c r="IB283" s="146"/>
      <c r="IC283" s="146"/>
      <c r="ID283" s="146"/>
      <c r="IE283" s="146"/>
      <c r="IF283" s="146"/>
      <c r="IG283" s="146"/>
      <c r="IH283" s="146"/>
      <c r="II283" s="146"/>
      <c r="IJ283" s="146"/>
      <c r="IK283" s="146"/>
      <c r="IL283" s="146"/>
      <c r="IM283" s="146"/>
      <c r="IN283" s="146"/>
      <c r="IO283" s="146"/>
      <c r="IP283" s="146"/>
      <c r="IQ283" s="146"/>
    </row>
    <row r="284" spans="1:251" x14ac:dyDescent="0.2">
      <c r="A284" s="145" t="s">
        <v>126</v>
      </c>
      <c r="B284" s="134">
        <v>50</v>
      </c>
      <c r="C284" s="131">
        <v>4</v>
      </c>
      <c r="D284" s="131">
        <v>0.5</v>
      </c>
      <c r="E284" s="131">
        <v>25.5</v>
      </c>
      <c r="F284" s="131">
        <v>125</v>
      </c>
      <c r="G284" s="134" t="s">
        <v>230</v>
      </c>
      <c r="H284" s="135" t="s">
        <v>26</v>
      </c>
    </row>
    <row r="285" spans="1:251" x14ac:dyDescent="0.2">
      <c r="A285" s="141" t="s">
        <v>27</v>
      </c>
      <c r="B285" s="142">
        <f t="shared" ref="B285:F285" si="45">SUM(B279:B284)</f>
        <v>840</v>
      </c>
      <c r="C285" s="142">
        <f t="shared" si="45"/>
        <v>24.630000000000003</v>
      </c>
      <c r="D285" s="142">
        <f t="shared" si="45"/>
        <v>35.369999999999997</v>
      </c>
      <c r="E285" s="142">
        <f t="shared" si="45"/>
        <v>115.5</v>
      </c>
      <c r="F285" s="142">
        <f t="shared" si="45"/>
        <v>902.32999999999993</v>
      </c>
      <c r="G285" s="129"/>
      <c r="H285" s="130"/>
    </row>
    <row r="286" spans="1:251" ht="9" customHeight="1" x14ac:dyDescent="0.2">
      <c r="A286" s="128" t="s">
        <v>179</v>
      </c>
      <c r="B286" s="128"/>
      <c r="C286" s="128"/>
      <c r="D286" s="128"/>
      <c r="E286" s="128"/>
      <c r="F286" s="128"/>
      <c r="G286" s="128"/>
      <c r="H286" s="128"/>
    </row>
    <row r="287" spans="1:251" s="146" customFormat="1" x14ac:dyDescent="0.2">
      <c r="A287" s="145" t="s">
        <v>205</v>
      </c>
      <c r="B287" s="132">
        <v>100</v>
      </c>
      <c r="C287" s="131">
        <v>8.64</v>
      </c>
      <c r="D287" s="131">
        <v>9.85</v>
      </c>
      <c r="E287" s="131">
        <v>45.53</v>
      </c>
      <c r="F287" s="131">
        <v>292.98</v>
      </c>
      <c r="G287" s="132" t="s">
        <v>206</v>
      </c>
      <c r="H287" s="130" t="s">
        <v>207</v>
      </c>
    </row>
    <row r="288" spans="1:251" x14ac:dyDescent="0.2">
      <c r="A288" s="130" t="s">
        <v>180</v>
      </c>
      <c r="B288" s="132">
        <v>100</v>
      </c>
      <c r="C288" s="132">
        <v>0.04</v>
      </c>
      <c r="D288" s="132">
        <v>0.04</v>
      </c>
      <c r="E288" s="132">
        <v>9.8000000000000007</v>
      </c>
      <c r="F288" s="132">
        <v>47</v>
      </c>
      <c r="G288" s="134" t="s">
        <v>181</v>
      </c>
      <c r="H288" s="130" t="s">
        <v>182</v>
      </c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  <c r="BI288" s="147"/>
      <c r="BJ288" s="147"/>
      <c r="BK288" s="147"/>
      <c r="BL288" s="147"/>
      <c r="BM288" s="147"/>
      <c r="BN288" s="147"/>
      <c r="BO288" s="147"/>
      <c r="BP288" s="147"/>
      <c r="BQ288" s="147"/>
      <c r="BR288" s="147"/>
      <c r="BS288" s="147"/>
      <c r="BT288" s="147"/>
      <c r="BU288" s="147"/>
      <c r="BV288" s="147"/>
      <c r="BW288" s="147"/>
      <c r="BX288" s="147"/>
      <c r="BY288" s="147"/>
      <c r="BZ288" s="147"/>
      <c r="CA288" s="147"/>
      <c r="CB288" s="147"/>
      <c r="CC288" s="147"/>
      <c r="CD288" s="147"/>
      <c r="CE288" s="147"/>
      <c r="CF288" s="147"/>
      <c r="CG288" s="147"/>
      <c r="CH288" s="147"/>
      <c r="CI288" s="147"/>
      <c r="CJ288" s="147"/>
      <c r="CK288" s="147"/>
      <c r="CL288" s="147"/>
      <c r="CM288" s="147"/>
      <c r="CN288" s="147"/>
      <c r="CO288" s="147"/>
      <c r="CP288" s="147"/>
      <c r="CQ288" s="147"/>
      <c r="CR288" s="147"/>
      <c r="CS288" s="147"/>
      <c r="CT288" s="147"/>
      <c r="CU288" s="147"/>
      <c r="CV288" s="147"/>
      <c r="CW288" s="147"/>
      <c r="CX288" s="147"/>
      <c r="CY288" s="147"/>
      <c r="CZ288" s="147"/>
      <c r="DA288" s="147"/>
      <c r="DB288" s="147"/>
      <c r="DC288" s="147"/>
      <c r="DD288" s="147"/>
      <c r="DE288" s="147"/>
      <c r="DF288" s="147"/>
      <c r="DG288" s="147"/>
      <c r="DH288" s="147"/>
      <c r="DI288" s="147"/>
      <c r="DJ288" s="147"/>
      <c r="DK288" s="147"/>
      <c r="DL288" s="147"/>
      <c r="DM288" s="147"/>
      <c r="DN288" s="147"/>
      <c r="DO288" s="147"/>
      <c r="DP288" s="147"/>
      <c r="DQ288" s="147"/>
      <c r="DR288" s="147"/>
      <c r="DS288" s="147"/>
      <c r="DT288" s="147"/>
      <c r="DU288" s="147"/>
      <c r="DV288" s="147"/>
      <c r="DW288" s="147"/>
      <c r="DX288" s="147"/>
      <c r="DY288" s="147"/>
      <c r="DZ288" s="147"/>
      <c r="EA288" s="147"/>
      <c r="EB288" s="147"/>
      <c r="EC288" s="147"/>
      <c r="ED288" s="147"/>
      <c r="EE288" s="147"/>
      <c r="EF288" s="147"/>
      <c r="EG288" s="147"/>
      <c r="EH288" s="147"/>
      <c r="EI288" s="147"/>
      <c r="EJ288" s="147"/>
      <c r="EK288" s="147"/>
      <c r="EL288" s="147"/>
      <c r="EM288" s="147"/>
      <c r="EN288" s="147"/>
      <c r="EO288" s="147"/>
      <c r="EP288" s="147"/>
      <c r="EQ288" s="147"/>
      <c r="ER288" s="147"/>
      <c r="ES288" s="147"/>
      <c r="ET288" s="147"/>
      <c r="EU288" s="147"/>
      <c r="EV288" s="147"/>
      <c r="EW288" s="147"/>
      <c r="EX288" s="147"/>
      <c r="EY288" s="147"/>
      <c r="EZ288" s="147"/>
      <c r="FA288" s="147"/>
      <c r="FB288" s="147"/>
      <c r="FC288" s="147"/>
      <c r="FD288" s="147"/>
      <c r="FE288" s="147"/>
      <c r="FF288" s="147"/>
      <c r="FG288" s="147"/>
      <c r="FH288" s="147"/>
      <c r="FI288" s="147"/>
      <c r="FJ288" s="147"/>
      <c r="FK288" s="147"/>
      <c r="FL288" s="147"/>
      <c r="FM288" s="147"/>
      <c r="FN288" s="147"/>
      <c r="FO288" s="147"/>
      <c r="FP288" s="147"/>
      <c r="FQ288" s="147"/>
      <c r="FR288" s="147"/>
      <c r="FS288" s="147"/>
      <c r="FT288" s="147"/>
      <c r="FU288" s="147"/>
      <c r="FV288" s="147"/>
      <c r="FW288" s="147"/>
      <c r="FX288" s="147"/>
      <c r="FY288" s="147"/>
      <c r="FZ288" s="147"/>
      <c r="GA288" s="147"/>
      <c r="GB288" s="147"/>
      <c r="GC288" s="147"/>
      <c r="GD288" s="147"/>
      <c r="GE288" s="147"/>
      <c r="GF288" s="147"/>
      <c r="GG288" s="147"/>
      <c r="GH288" s="147"/>
      <c r="GI288" s="147"/>
      <c r="GJ288" s="147"/>
      <c r="GK288" s="147"/>
      <c r="GL288" s="147"/>
      <c r="GM288" s="147"/>
      <c r="GN288" s="147"/>
      <c r="GO288" s="147"/>
      <c r="GP288" s="147"/>
      <c r="GQ288" s="147"/>
      <c r="GR288" s="147"/>
      <c r="GS288" s="147"/>
      <c r="GT288" s="147"/>
      <c r="GU288" s="147"/>
      <c r="GV288" s="147"/>
      <c r="GW288" s="147"/>
      <c r="GX288" s="147"/>
      <c r="GY288" s="147"/>
      <c r="GZ288" s="147"/>
      <c r="HA288" s="147"/>
      <c r="HB288" s="147"/>
      <c r="HC288" s="147"/>
      <c r="HD288" s="147"/>
      <c r="HE288" s="147"/>
      <c r="HF288" s="147"/>
      <c r="HG288" s="147"/>
      <c r="HH288" s="147"/>
      <c r="HI288" s="147"/>
      <c r="HJ288" s="147"/>
      <c r="HK288" s="147"/>
      <c r="HL288" s="147"/>
      <c r="HM288" s="147"/>
      <c r="HN288" s="147"/>
      <c r="HO288" s="147"/>
      <c r="HP288" s="147"/>
      <c r="HQ288" s="147"/>
      <c r="HR288" s="147"/>
      <c r="HS288" s="147"/>
      <c r="HT288" s="147"/>
      <c r="HU288" s="147"/>
      <c r="HV288" s="147"/>
      <c r="HW288" s="147"/>
      <c r="HX288" s="147"/>
      <c r="HY288" s="147"/>
      <c r="HZ288" s="147"/>
      <c r="IA288" s="147"/>
      <c r="IB288" s="147"/>
      <c r="IC288" s="147"/>
      <c r="ID288" s="147"/>
      <c r="IE288" s="147"/>
      <c r="IF288" s="147"/>
      <c r="IG288" s="147"/>
      <c r="IH288" s="147"/>
      <c r="II288" s="147"/>
      <c r="IJ288" s="147"/>
      <c r="IK288" s="147"/>
      <c r="IL288" s="147"/>
      <c r="IM288" s="147"/>
      <c r="IN288" s="147"/>
      <c r="IO288" s="147"/>
      <c r="IP288" s="147"/>
      <c r="IQ288" s="147"/>
    </row>
    <row r="289" spans="1:8" x14ac:dyDescent="0.2">
      <c r="A289" s="135" t="s">
        <v>38</v>
      </c>
      <c r="B289" s="134">
        <v>215</v>
      </c>
      <c r="C289" s="134">
        <v>7.0000000000000007E-2</v>
      </c>
      <c r="D289" s="134">
        <v>0.02</v>
      </c>
      <c r="E289" s="134">
        <v>15</v>
      </c>
      <c r="F289" s="134">
        <v>60</v>
      </c>
      <c r="G289" s="134" t="s">
        <v>39</v>
      </c>
      <c r="H289" s="130" t="s">
        <v>40</v>
      </c>
    </row>
    <row r="290" spans="1:8" x14ac:dyDescent="0.2">
      <c r="A290" s="141" t="s">
        <v>27</v>
      </c>
      <c r="B290" s="129">
        <f t="shared" ref="B290:F290" si="46">SUM(B287:B289)</f>
        <v>415</v>
      </c>
      <c r="C290" s="129">
        <f t="shared" si="46"/>
        <v>8.75</v>
      </c>
      <c r="D290" s="129">
        <f t="shared" si="46"/>
        <v>9.9099999999999984</v>
      </c>
      <c r="E290" s="129">
        <f t="shared" si="46"/>
        <v>70.33</v>
      </c>
      <c r="F290" s="129">
        <f t="shared" si="46"/>
        <v>399.98</v>
      </c>
      <c r="G290" s="129"/>
      <c r="H290" s="130"/>
    </row>
    <row r="291" spans="1:8" x14ac:dyDescent="0.2">
      <c r="A291" s="141" t="s">
        <v>125</v>
      </c>
      <c r="B291" s="129">
        <f t="shared" ref="B291:E291" si="47">SUM(B277,B285,B290)</f>
        <v>1820</v>
      </c>
      <c r="C291" s="129">
        <f t="shared" si="47"/>
        <v>54.09</v>
      </c>
      <c r="D291" s="129">
        <f t="shared" si="47"/>
        <v>64.61999999999999</v>
      </c>
      <c r="E291" s="129">
        <f t="shared" si="47"/>
        <v>303.27999999999997</v>
      </c>
      <c r="F291" s="129">
        <f>SUM(F277,F285,F290)</f>
        <v>2012.42</v>
      </c>
      <c r="G291" s="129"/>
      <c r="H291" s="130"/>
    </row>
  </sheetData>
  <mergeCells count="97">
    <mergeCell ref="A271:H271"/>
    <mergeCell ref="A278:H278"/>
    <mergeCell ref="A286:H286"/>
    <mergeCell ref="A246:H246"/>
    <mergeCell ref="A252:H252"/>
    <mergeCell ref="A262:H262"/>
    <mergeCell ref="A268:H268"/>
    <mergeCell ref="A269:A270"/>
    <mergeCell ref="B269:F269"/>
    <mergeCell ref="G269:G270"/>
    <mergeCell ref="H269:H270"/>
    <mergeCell ref="A223:H223"/>
    <mergeCell ref="A229:H229"/>
    <mergeCell ref="A237:H237"/>
    <mergeCell ref="A243:H243"/>
    <mergeCell ref="A244:A245"/>
    <mergeCell ref="B244:F244"/>
    <mergeCell ref="G244:G245"/>
    <mergeCell ref="H244:H245"/>
    <mergeCell ref="A197:H197"/>
    <mergeCell ref="A205:H205"/>
    <mergeCell ref="A214:H214"/>
    <mergeCell ref="A220:H220"/>
    <mergeCell ref="A221:A222"/>
    <mergeCell ref="B221:F221"/>
    <mergeCell ref="G221:G222"/>
    <mergeCell ref="H221:H222"/>
    <mergeCell ref="A173:H173"/>
    <mergeCell ref="A179:H179"/>
    <mergeCell ref="A188:H188"/>
    <mergeCell ref="A194:H194"/>
    <mergeCell ref="A195:A196"/>
    <mergeCell ref="B195:F195"/>
    <mergeCell ref="G195:G196"/>
    <mergeCell ref="H195:H196"/>
    <mergeCell ref="A150:H150"/>
    <mergeCell ref="A156:H156"/>
    <mergeCell ref="A164:H164"/>
    <mergeCell ref="A170:H170"/>
    <mergeCell ref="A171:A172"/>
    <mergeCell ref="B171:F171"/>
    <mergeCell ref="G171:G172"/>
    <mergeCell ref="H171:H172"/>
    <mergeCell ref="A125:H125"/>
    <mergeCell ref="A131:H131"/>
    <mergeCell ref="A140:H140"/>
    <mergeCell ref="A146:H146"/>
    <mergeCell ref="A147:H147"/>
    <mergeCell ref="A148:A149"/>
    <mergeCell ref="B148:F148"/>
    <mergeCell ref="G148:G149"/>
    <mergeCell ref="H148:H149"/>
    <mergeCell ref="A101:H101"/>
    <mergeCell ref="A108:H108"/>
    <mergeCell ref="A116:H116"/>
    <mergeCell ref="A122:H122"/>
    <mergeCell ref="A123:A124"/>
    <mergeCell ref="B123:F123"/>
    <mergeCell ref="G123:G124"/>
    <mergeCell ref="H123:H124"/>
    <mergeCell ref="A78:H78"/>
    <mergeCell ref="A83:H83"/>
    <mergeCell ref="A92:H92"/>
    <mergeCell ref="A98:H98"/>
    <mergeCell ref="A99:A100"/>
    <mergeCell ref="B99:F99"/>
    <mergeCell ref="G99:G100"/>
    <mergeCell ref="H99:H100"/>
    <mergeCell ref="A54:H54"/>
    <mergeCell ref="A61:H61"/>
    <mergeCell ref="A69:H69"/>
    <mergeCell ref="A75:H75"/>
    <mergeCell ref="A76:A77"/>
    <mergeCell ref="B76:F76"/>
    <mergeCell ref="G76:G77"/>
    <mergeCell ref="H76:H77"/>
    <mergeCell ref="A30:H30"/>
    <mergeCell ref="A36:H36"/>
    <mergeCell ref="A45:H45"/>
    <mergeCell ref="A51:H51"/>
    <mergeCell ref="A52:A53"/>
    <mergeCell ref="B52:F52"/>
    <mergeCell ref="G52:G53"/>
    <mergeCell ref="H52:H53"/>
    <mergeCell ref="A4:H4"/>
    <mergeCell ref="A11:H11"/>
    <mergeCell ref="A21:H21"/>
    <mergeCell ref="A27:H27"/>
    <mergeCell ref="A28:A29"/>
    <mergeCell ref="B28:F28"/>
    <mergeCell ref="G28:G29"/>
    <mergeCell ref="H28:H29"/>
    <mergeCell ref="A1:H1"/>
    <mergeCell ref="A2:A3"/>
    <mergeCell ref="B2:F2"/>
    <mergeCell ref="G2:G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5"/>
  <sheetViews>
    <sheetView zoomScale="130" zoomScaleNormal="130" workbookViewId="0">
      <selection activeCell="A109" sqref="A109:XFD109"/>
    </sheetView>
  </sheetViews>
  <sheetFormatPr defaultColWidth="9.28515625" defaultRowHeight="12" x14ac:dyDescent="0.25"/>
  <cols>
    <col min="1" max="1" width="33" style="78" customWidth="1"/>
    <col min="2" max="2" width="9.28515625" style="63"/>
    <col min="3" max="4" width="7.7109375" style="65" customWidth="1"/>
    <col min="5" max="5" width="9.85546875" style="65" customWidth="1"/>
    <col min="6" max="6" width="7.5703125" style="65" customWidth="1"/>
    <col min="7" max="7" width="7.28515625" style="82" customWidth="1"/>
    <col min="8" max="8" width="16.28515625" style="63" customWidth="1"/>
    <col min="9" max="256" width="9.28515625" style="1"/>
    <col min="257" max="257" width="33" style="1" customWidth="1"/>
    <col min="258" max="258" width="9.28515625" style="1"/>
    <col min="259" max="260" width="7.7109375" style="1" customWidth="1"/>
    <col min="261" max="261" width="9.85546875" style="1" customWidth="1"/>
    <col min="262" max="262" width="7.5703125" style="1" customWidth="1"/>
    <col min="263" max="263" width="7.28515625" style="1" customWidth="1"/>
    <col min="264" max="264" width="16.28515625" style="1" customWidth="1"/>
    <col min="265" max="512" width="9.28515625" style="1"/>
    <col min="513" max="513" width="33" style="1" customWidth="1"/>
    <col min="514" max="514" width="9.28515625" style="1"/>
    <col min="515" max="516" width="7.7109375" style="1" customWidth="1"/>
    <col min="517" max="517" width="9.85546875" style="1" customWidth="1"/>
    <col min="518" max="518" width="7.5703125" style="1" customWidth="1"/>
    <col min="519" max="519" width="7.28515625" style="1" customWidth="1"/>
    <col min="520" max="520" width="16.28515625" style="1" customWidth="1"/>
    <col min="521" max="768" width="9.28515625" style="1"/>
    <col min="769" max="769" width="33" style="1" customWidth="1"/>
    <col min="770" max="770" width="9.28515625" style="1"/>
    <col min="771" max="772" width="7.7109375" style="1" customWidth="1"/>
    <col min="773" max="773" width="9.85546875" style="1" customWidth="1"/>
    <col min="774" max="774" width="7.5703125" style="1" customWidth="1"/>
    <col min="775" max="775" width="7.28515625" style="1" customWidth="1"/>
    <col min="776" max="776" width="16.28515625" style="1" customWidth="1"/>
    <col min="777" max="1024" width="9.28515625" style="1"/>
    <col min="1025" max="1025" width="33" style="1" customWidth="1"/>
    <col min="1026" max="1026" width="9.28515625" style="1"/>
    <col min="1027" max="1028" width="7.7109375" style="1" customWidth="1"/>
    <col min="1029" max="1029" width="9.85546875" style="1" customWidth="1"/>
    <col min="1030" max="1030" width="7.5703125" style="1" customWidth="1"/>
    <col min="1031" max="1031" width="7.28515625" style="1" customWidth="1"/>
    <col min="1032" max="1032" width="16.28515625" style="1" customWidth="1"/>
    <col min="1033" max="1280" width="9.28515625" style="1"/>
    <col min="1281" max="1281" width="33" style="1" customWidth="1"/>
    <col min="1282" max="1282" width="9.28515625" style="1"/>
    <col min="1283" max="1284" width="7.7109375" style="1" customWidth="1"/>
    <col min="1285" max="1285" width="9.85546875" style="1" customWidth="1"/>
    <col min="1286" max="1286" width="7.5703125" style="1" customWidth="1"/>
    <col min="1287" max="1287" width="7.28515625" style="1" customWidth="1"/>
    <col min="1288" max="1288" width="16.28515625" style="1" customWidth="1"/>
    <col min="1289" max="1536" width="9.28515625" style="1"/>
    <col min="1537" max="1537" width="33" style="1" customWidth="1"/>
    <col min="1538" max="1538" width="9.28515625" style="1"/>
    <col min="1539" max="1540" width="7.7109375" style="1" customWidth="1"/>
    <col min="1541" max="1541" width="9.85546875" style="1" customWidth="1"/>
    <col min="1542" max="1542" width="7.5703125" style="1" customWidth="1"/>
    <col min="1543" max="1543" width="7.28515625" style="1" customWidth="1"/>
    <col min="1544" max="1544" width="16.28515625" style="1" customWidth="1"/>
    <col min="1545" max="1792" width="9.28515625" style="1"/>
    <col min="1793" max="1793" width="33" style="1" customWidth="1"/>
    <col min="1794" max="1794" width="9.28515625" style="1"/>
    <col min="1795" max="1796" width="7.7109375" style="1" customWidth="1"/>
    <col min="1797" max="1797" width="9.85546875" style="1" customWidth="1"/>
    <col min="1798" max="1798" width="7.5703125" style="1" customWidth="1"/>
    <col min="1799" max="1799" width="7.28515625" style="1" customWidth="1"/>
    <col min="1800" max="1800" width="16.28515625" style="1" customWidth="1"/>
    <col min="1801" max="2048" width="9.28515625" style="1"/>
    <col min="2049" max="2049" width="33" style="1" customWidth="1"/>
    <col min="2050" max="2050" width="9.28515625" style="1"/>
    <col min="2051" max="2052" width="7.7109375" style="1" customWidth="1"/>
    <col min="2053" max="2053" width="9.85546875" style="1" customWidth="1"/>
    <col min="2054" max="2054" width="7.5703125" style="1" customWidth="1"/>
    <col min="2055" max="2055" width="7.28515625" style="1" customWidth="1"/>
    <col min="2056" max="2056" width="16.28515625" style="1" customWidth="1"/>
    <col min="2057" max="2304" width="9.28515625" style="1"/>
    <col min="2305" max="2305" width="33" style="1" customWidth="1"/>
    <col min="2306" max="2306" width="9.28515625" style="1"/>
    <col min="2307" max="2308" width="7.7109375" style="1" customWidth="1"/>
    <col min="2309" max="2309" width="9.85546875" style="1" customWidth="1"/>
    <col min="2310" max="2310" width="7.5703125" style="1" customWidth="1"/>
    <col min="2311" max="2311" width="7.28515625" style="1" customWidth="1"/>
    <col min="2312" max="2312" width="16.28515625" style="1" customWidth="1"/>
    <col min="2313" max="2560" width="9.28515625" style="1"/>
    <col min="2561" max="2561" width="33" style="1" customWidth="1"/>
    <col min="2562" max="2562" width="9.28515625" style="1"/>
    <col min="2563" max="2564" width="7.7109375" style="1" customWidth="1"/>
    <col min="2565" max="2565" width="9.85546875" style="1" customWidth="1"/>
    <col min="2566" max="2566" width="7.5703125" style="1" customWidth="1"/>
    <col min="2567" max="2567" width="7.28515625" style="1" customWidth="1"/>
    <col min="2568" max="2568" width="16.28515625" style="1" customWidth="1"/>
    <col min="2569" max="2816" width="9.28515625" style="1"/>
    <col min="2817" max="2817" width="33" style="1" customWidth="1"/>
    <col min="2818" max="2818" width="9.28515625" style="1"/>
    <col min="2819" max="2820" width="7.7109375" style="1" customWidth="1"/>
    <col min="2821" max="2821" width="9.85546875" style="1" customWidth="1"/>
    <col min="2822" max="2822" width="7.5703125" style="1" customWidth="1"/>
    <col min="2823" max="2823" width="7.28515625" style="1" customWidth="1"/>
    <col min="2824" max="2824" width="16.28515625" style="1" customWidth="1"/>
    <col min="2825" max="3072" width="9.28515625" style="1"/>
    <col min="3073" max="3073" width="33" style="1" customWidth="1"/>
    <col min="3074" max="3074" width="9.28515625" style="1"/>
    <col min="3075" max="3076" width="7.7109375" style="1" customWidth="1"/>
    <col min="3077" max="3077" width="9.85546875" style="1" customWidth="1"/>
    <col min="3078" max="3078" width="7.5703125" style="1" customWidth="1"/>
    <col min="3079" max="3079" width="7.28515625" style="1" customWidth="1"/>
    <col min="3080" max="3080" width="16.28515625" style="1" customWidth="1"/>
    <col min="3081" max="3328" width="9.28515625" style="1"/>
    <col min="3329" max="3329" width="33" style="1" customWidth="1"/>
    <col min="3330" max="3330" width="9.28515625" style="1"/>
    <col min="3331" max="3332" width="7.7109375" style="1" customWidth="1"/>
    <col min="3333" max="3333" width="9.85546875" style="1" customWidth="1"/>
    <col min="3334" max="3334" width="7.5703125" style="1" customWidth="1"/>
    <col min="3335" max="3335" width="7.28515625" style="1" customWidth="1"/>
    <col min="3336" max="3336" width="16.28515625" style="1" customWidth="1"/>
    <col min="3337" max="3584" width="9.28515625" style="1"/>
    <col min="3585" max="3585" width="33" style="1" customWidth="1"/>
    <col min="3586" max="3586" width="9.28515625" style="1"/>
    <col min="3587" max="3588" width="7.7109375" style="1" customWidth="1"/>
    <col min="3589" max="3589" width="9.85546875" style="1" customWidth="1"/>
    <col min="3590" max="3590" width="7.5703125" style="1" customWidth="1"/>
    <col min="3591" max="3591" width="7.28515625" style="1" customWidth="1"/>
    <col min="3592" max="3592" width="16.28515625" style="1" customWidth="1"/>
    <col min="3593" max="3840" width="9.28515625" style="1"/>
    <col min="3841" max="3841" width="33" style="1" customWidth="1"/>
    <col min="3842" max="3842" width="9.28515625" style="1"/>
    <col min="3843" max="3844" width="7.7109375" style="1" customWidth="1"/>
    <col min="3845" max="3845" width="9.85546875" style="1" customWidth="1"/>
    <col min="3846" max="3846" width="7.5703125" style="1" customWidth="1"/>
    <col min="3847" max="3847" width="7.28515625" style="1" customWidth="1"/>
    <col min="3848" max="3848" width="16.28515625" style="1" customWidth="1"/>
    <col min="3849" max="4096" width="9.28515625" style="1"/>
    <col min="4097" max="4097" width="33" style="1" customWidth="1"/>
    <col min="4098" max="4098" width="9.28515625" style="1"/>
    <col min="4099" max="4100" width="7.7109375" style="1" customWidth="1"/>
    <col min="4101" max="4101" width="9.85546875" style="1" customWidth="1"/>
    <col min="4102" max="4102" width="7.5703125" style="1" customWidth="1"/>
    <col min="4103" max="4103" width="7.28515625" style="1" customWidth="1"/>
    <col min="4104" max="4104" width="16.28515625" style="1" customWidth="1"/>
    <col min="4105" max="4352" width="9.28515625" style="1"/>
    <col min="4353" max="4353" width="33" style="1" customWidth="1"/>
    <col min="4354" max="4354" width="9.28515625" style="1"/>
    <col min="4355" max="4356" width="7.7109375" style="1" customWidth="1"/>
    <col min="4357" max="4357" width="9.85546875" style="1" customWidth="1"/>
    <col min="4358" max="4358" width="7.5703125" style="1" customWidth="1"/>
    <col min="4359" max="4359" width="7.28515625" style="1" customWidth="1"/>
    <col min="4360" max="4360" width="16.28515625" style="1" customWidth="1"/>
    <col min="4361" max="4608" width="9.28515625" style="1"/>
    <col min="4609" max="4609" width="33" style="1" customWidth="1"/>
    <col min="4610" max="4610" width="9.28515625" style="1"/>
    <col min="4611" max="4612" width="7.7109375" style="1" customWidth="1"/>
    <col min="4613" max="4613" width="9.85546875" style="1" customWidth="1"/>
    <col min="4614" max="4614" width="7.5703125" style="1" customWidth="1"/>
    <col min="4615" max="4615" width="7.28515625" style="1" customWidth="1"/>
    <col min="4616" max="4616" width="16.28515625" style="1" customWidth="1"/>
    <col min="4617" max="4864" width="9.28515625" style="1"/>
    <col min="4865" max="4865" width="33" style="1" customWidth="1"/>
    <col min="4866" max="4866" width="9.28515625" style="1"/>
    <col min="4867" max="4868" width="7.7109375" style="1" customWidth="1"/>
    <col min="4869" max="4869" width="9.85546875" style="1" customWidth="1"/>
    <col min="4870" max="4870" width="7.5703125" style="1" customWidth="1"/>
    <col min="4871" max="4871" width="7.28515625" style="1" customWidth="1"/>
    <col min="4872" max="4872" width="16.28515625" style="1" customWidth="1"/>
    <col min="4873" max="5120" width="9.28515625" style="1"/>
    <col min="5121" max="5121" width="33" style="1" customWidth="1"/>
    <col min="5122" max="5122" width="9.28515625" style="1"/>
    <col min="5123" max="5124" width="7.7109375" style="1" customWidth="1"/>
    <col min="5125" max="5125" width="9.85546875" style="1" customWidth="1"/>
    <col min="5126" max="5126" width="7.5703125" style="1" customWidth="1"/>
    <col min="5127" max="5127" width="7.28515625" style="1" customWidth="1"/>
    <col min="5128" max="5128" width="16.28515625" style="1" customWidth="1"/>
    <col min="5129" max="5376" width="9.28515625" style="1"/>
    <col min="5377" max="5377" width="33" style="1" customWidth="1"/>
    <col min="5378" max="5378" width="9.28515625" style="1"/>
    <col min="5379" max="5380" width="7.7109375" style="1" customWidth="1"/>
    <col min="5381" max="5381" width="9.85546875" style="1" customWidth="1"/>
    <col min="5382" max="5382" width="7.5703125" style="1" customWidth="1"/>
    <col min="5383" max="5383" width="7.28515625" style="1" customWidth="1"/>
    <col min="5384" max="5384" width="16.28515625" style="1" customWidth="1"/>
    <col min="5385" max="5632" width="9.28515625" style="1"/>
    <col min="5633" max="5633" width="33" style="1" customWidth="1"/>
    <col min="5634" max="5634" width="9.28515625" style="1"/>
    <col min="5635" max="5636" width="7.7109375" style="1" customWidth="1"/>
    <col min="5637" max="5637" width="9.85546875" style="1" customWidth="1"/>
    <col min="5638" max="5638" width="7.5703125" style="1" customWidth="1"/>
    <col min="5639" max="5639" width="7.28515625" style="1" customWidth="1"/>
    <col min="5640" max="5640" width="16.28515625" style="1" customWidth="1"/>
    <col min="5641" max="5888" width="9.28515625" style="1"/>
    <col min="5889" max="5889" width="33" style="1" customWidth="1"/>
    <col min="5890" max="5890" width="9.28515625" style="1"/>
    <col min="5891" max="5892" width="7.7109375" style="1" customWidth="1"/>
    <col min="5893" max="5893" width="9.85546875" style="1" customWidth="1"/>
    <col min="5894" max="5894" width="7.5703125" style="1" customWidth="1"/>
    <col min="5895" max="5895" width="7.28515625" style="1" customWidth="1"/>
    <col min="5896" max="5896" width="16.28515625" style="1" customWidth="1"/>
    <col min="5897" max="6144" width="9.28515625" style="1"/>
    <col min="6145" max="6145" width="33" style="1" customWidth="1"/>
    <col min="6146" max="6146" width="9.28515625" style="1"/>
    <col min="6147" max="6148" width="7.7109375" style="1" customWidth="1"/>
    <col min="6149" max="6149" width="9.85546875" style="1" customWidth="1"/>
    <col min="6150" max="6150" width="7.5703125" style="1" customWidth="1"/>
    <col min="6151" max="6151" width="7.28515625" style="1" customWidth="1"/>
    <col min="6152" max="6152" width="16.28515625" style="1" customWidth="1"/>
    <col min="6153" max="6400" width="9.28515625" style="1"/>
    <col min="6401" max="6401" width="33" style="1" customWidth="1"/>
    <col min="6402" max="6402" width="9.28515625" style="1"/>
    <col min="6403" max="6404" width="7.7109375" style="1" customWidth="1"/>
    <col min="6405" max="6405" width="9.85546875" style="1" customWidth="1"/>
    <col min="6406" max="6406" width="7.5703125" style="1" customWidth="1"/>
    <col min="6407" max="6407" width="7.28515625" style="1" customWidth="1"/>
    <col min="6408" max="6408" width="16.28515625" style="1" customWidth="1"/>
    <col min="6409" max="6656" width="9.28515625" style="1"/>
    <col min="6657" max="6657" width="33" style="1" customWidth="1"/>
    <col min="6658" max="6658" width="9.28515625" style="1"/>
    <col min="6659" max="6660" width="7.7109375" style="1" customWidth="1"/>
    <col min="6661" max="6661" width="9.85546875" style="1" customWidth="1"/>
    <col min="6662" max="6662" width="7.5703125" style="1" customWidth="1"/>
    <col min="6663" max="6663" width="7.28515625" style="1" customWidth="1"/>
    <col min="6664" max="6664" width="16.28515625" style="1" customWidth="1"/>
    <col min="6665" max="6912" width="9.28515625" style="1"/>
    <col min="6913" max="6913" width="33" style="1" customWidth="1"/>
    <col min="6914" max="6914" width="9.28515625" style="1"/>
    <col min="6915" max="6916" width="7.7109375" style="1" customWidth="1"/>
    <col min="6917" max="6917" width="9.85546875" style="1" customWidth="1"/>
    <col min="6918" max="6918" width="7.5703125" style="1" customWidth="1"/>
    <col min="6919" max="6919" width="7.28515625" style="1" customWidth="1"/>
    <col min="6920" max="6920" width="16.28515625" style="1" customWidth="1"/>
    <col min="6921" max="7168" width="9.28515625" style="1"/>
    <col min="7169" max="7169" width="33" style="1" customWidth="1"/>
    <col min="7170" max="7170" width="9.28515625" style="1"/>
    <col min="7171" max="7172" width="7.7109375" style="1" customWidth="1"/>
    <col min="7173" max="7173" width="9.85546875" style="1" customWidth="1"/>
    <col min="7174" max="7174" width="7.5703125" style="1" customWidth="1"/>
    <col min="7175" max="7175" width="7.28515625" style="1" customWidth="1"/>
    <col min="7176" max="7176" width="16.28515625" style="1" customWidth="1"/>
    <col min="7177" max="7424" width="9.28515625" style="1"/>
    <col min="7425" max="7425" width="33" style="1" customWidth="1"/>
    <col min="7426" max="7426" width="9.28515625" style="1"/>
    <col min="7427" max="7428" width="7.7109375" style="1" customWidth="1"/>
    <col min="7429" max="7429" width="9.85546875" style="1" customWidth="1"/>
    <col min="7430" max="7430" width="7.5703125" style="1" customWidth="1"/>
    <col min="7431" max="7431" width="7.28515625" style="1" customWidth="1"/>
    <col min="7432" max="7432" width="16.28515625" style="1" customWidth="1"/>
    <col min="7433" max="7680" width="9.28515625" style="1"/>
    <col min="7681" max="7681" width="33" style="1" customWidth="1"/>
    <col min="7682" max="7682" width="9.28515625" style="1"/>
    <col min="7683" max="7684" width="7.7109375" style="1" customWidth="1"/>
    <col min="7685" max="7685" width="9.85546875" style="1" customWidth="1"/>
    <col min="7686" max="7686" width="7.5703125" style="1" customWidth="1"/>
    <col min="7687" max="7687" width="7.28515625" style="1" customWidth="1"/>
    <col min="7688" max="7688" width="16.28515625" style="1" customWidth="1"/>
    <col min="7689" max="7936" width="9.28515625" style="1"/>
    <col min="7937" max="7937" width="33" style="1" customWidth="1"/>
    <col min="7938" max="7938" width="9.28515625" style="1"/>
    <col min="7939" max="7940" width="7.7109375" style="1" customWidth="1"/>
    <col min="7941" max="7941" width="9.85546875" style="1" customWidth="1"/>
    <col min="7942" max="7942" width="7.5703125" style="1" customWidth="1"/>
    <col min="7943" max="7943" width="7.28515625" style="1" customWidth="1"/>
    <col min="7944" max="7944" width="16.28515625" style="1" customWidth="1"/>
    <col min="7945" max="8192" width="9.28515625" style="1"/>
    <col min="8193" max="8193" width="33" style="1" customWidth="1"/>
    <col min="8194" max="8194" width="9.28515625" style="1"/>
    <col min="8195" max="8196" width="7.7109375" style="1" customWidth="1"/>
    <col min="8197" max="8197" width="9.85546875" style="1" customWidth="1"/>
    <col min="8198" max="8198" width="7.5703125" style="1" customWidth="1"/>
    <col min="8199" max="8199" width="7.28515625" style="1" customWidth="1"/>
    <col min="8200" max="8200" width="16.28515625" style="1" customWidth="1"/>
    <col min="8201" max="8448" width="9.28515625" style="1"/>
    <col min="8449" max="8449" width="33" style="1" customWidth="1"/>
    <col min="8450" max="8450" width="9.28515625" style="1"/>
    <col min="8451" max="8452" width="7.7109375" style="1" customWidth="1"/>
    <col min="8453" max="8453" width="9.85546875" style="1" customWidth="1"/>
    <col min="8454" max="8454" width="7.5703125" style="1" customWidth="1"/>
    <col min="8455" max="8455" width="7.28515625" style="1" customWidth="1"/>
    <col min="8456" max="8456" width="16.28515625" style="1" customWidth="1"/>
    <col min="8457" max="8704" width="9.28515625" style="1"/>
    <col min="8705" max="8705" width="33" style="1" customWidth="1"/>
    <col min="8706" max="8706" width="9.28515625" style="1"/>
    <col min="8707" max="8708" width="7.7109375" style="1" customWidth="1"/>
    <col min="8709" max="8709" width="9.85546875" style="1" customWidth="1"/>
    <col min="8710" max="8710" width="7.5703125" style="1" customWidth="1"/>
    <col min="8711" max="8711" width="7.28515625" style="1" customWidth="1"/>
    <col min="8712" max="8712" width="16.28515625" style="1" customWidth="1"/>
    <col min="8713" max="8960" width="9.28515625" style="1"/>
    <col min="8961" max="8961" width="33" style="1" customWidth="1"/>
    <col min="8962" max="8962" width="9.28515625" style="1"/>
    <col min="8963" max="8964" width="7.7109375" style="1" customWidth="1"/>
    <col min="8965" max="8965" width="9.85546875" style="1" customWidth="1"/>
    <col min="8966" max="8966" width="7.5703125" style="1" customWidth="1"/>
    <col min="8967" max="8967" width="7.28515625" style="1" customWidth="1"/>
    <col min="8968" max="8968" width="16.28515625" style="1" customWidth="1"/>
    <col min="8969" max="9216" width="9.28515625" style="1"/>
    <col min="9217" max="9217" width="33" style="1" customWidth="1"/>
    <col min="9218" max="9218" width="9.28515625" style="1"/>
    <col min="9219" max="9220" width="7.7109375" style="1" customWidth="1"/>
    <col min="9221" max="9221" width="9.85546875" style="1" customWidth="1"/>
    <col min="9222" max="9222" width="7.5703125" style="1" customWidth="1"/>
    <col min="9223" max="9223" width="7.28515625" style="1" customWidth="1"/>
    <col min="9224" max="9224" width="16.28515625" style="1" customWidth="1"/>
    <col min="9225" max="9472" width="9.28515625" style="1"/>
    <col min="9473" max="9473" width="33" style="1" customWidth="1"/>
    <col min="9474" max="9474" width="9.28515625" style="1"/>
    <col min="9475" max="9476" width="7.7109375" style="1" customWidth="1"/>
    <col min="9477" max="9477" width="9.85546875" style="1" customWidth="1"/>
    <col min="9478" max="9478" width="7.5703125" style="1" customWidth="1"/>
    <col min="9479" max="9479" width="7.28515625" style="1" customWidth="1"/>
    <col min="9480" max="9480" width="16.28515625" style="1" customWidth="1"/>
    <col min="9481" max="9728" width="9.28515625" style="1"/>
    <col min="9729" max="9729" width="33" style="1" customWidth="1"/>
    <col min="9730" max="9730" width="9.28515625" style="1"/>
    <col min="9731" max="9732" width="7.7109375" style="1" customWidth="1"/>
    <col min="9733" max="9733" width="9.85546875" style="1" customWidth="1"/>
    <col min="9734" max="9734" width="7.5703125" style="1" customWidth="1"/>
    <col min="9735" max="9735" width="7.28515625" style="1" customWidth="1"/>
    <col min="9736" max="9736" width="16.28515625" style="1" customWidth="1"/>
    <col min="9737" max="9984" width="9.28515625" style="1"/>
    <col min="9985" max="9985" width="33" style="1" customWidth="1"/>
    <col min="9986" max="9986" width="9.28515625" style="1"/>
    <col min="9987" max="9988" width="7.7109375" style="1" customWidth="1"/>
    <col min="9989" max="9989" width="9.85546875" style="1" customWidth="1"/>
    <col min="9990" max="9990" width="7.5703125" style="1" customWidth="1"/>
    <col min="9991" max="9991" width="7.28515625" style="1" customWidth="1"/>
    <col min="9992" max="9992" width="16.28515625" style="1" customWidth="1"/>
    <col min="9993" max="10240" width="9.28515625" style="1"/>
    <col min="10241" max="10241" width="33" style="1" customWidth="1"/>
    <col min="10242" max="10242" width="9.28515625" style="1"/>
    <col min="10243" max="10244" width="7.7109375" style="1" customWidth="1"/>
    <col min="10245" max="10245" width="9.85546875" style="1" customWidth="1"/>
    <col min="10246" max="10246" width="7.5703125" style="1" customWidth="1"/>
    <col min="10247" max="10247" width="7.28515625" style="1" customWidth="1"/>
    <col min="10248" max="10248" width="16.28515625" style="1" customWidth="1"/>
    <col min="10249" max="10496" width="9.28515625" style="1"/>
    <col min="10497" max="10497" width="33" style="1" customWidth="1"/>
    <col min="10498" max="10498" width="9.28515625" style="1"/>
    <col min="10499" max="10500" width="7.7109375" style="1" customWidth="1"/>
    <col min="10501" max="10501" width="9.85546875" style="1" customWidth="1"/>
    <col min="10502" max="10502" width="7.5703125" style="1" customWidth="1"/>
    <col min="10503" max="10503" width="7.28515625" style="1" customWidth="1"/>
    <col min="10504" max="10504" width="16.28515625" style="1" customWidth="1"/>
    <col min="10505" max="10752" width="9.28515625" style="1"/>
    <col min="10753" max="10753" width="33" style="1" customWidth="1"/>
    <col min="10754" max="10754" width="9.28515625" style="1"/>
    <col min="10755" max="10756" width="7.7109375" style="1" customWidth="1"/>
    <col min="10757" max="10757" width="9.85546875" style="1" customWidth="1"/>
    <col min="10758" max="10758" width="7.5703125" style="1" customWidth="1"/>
    <col min="10759" max="10759" width="7.28515625" style="1" customWidth="1"/>
    <col min="10760" max="10760" width="16.28515625" style="1" customWidth="1"/>
    <col min="10761" max="11008" width="9.28515625" style="1"/>
    <col min="11009" max="11009" width="33" style="1" customWidth="1"/>
    <col min="11010" max="11010" width="9.28515625" style="1"/>
    <col min="11011" max="11012" width="7.7109375" style="1" customWidth="1"/>
    <col min="11013" max="11013" width="9.85546875" style="1" customWidth="1"/>
    <col min="11014" max="11014" width="7.5703125" style="1" customWidth="1"/>
    <col min="11015" max="11015" width="7.28515625" style="1" customWidth="1"/>
    <col min="11016" max="11016" width="16.28515625" style="1" customWidth="1"/>
    <col min="11017" max="11264" width="9.28515625" style="1"/>
    <col min="11265" max="11265" width="33" style="1" customWidth="1"/>
    <col min="11266" max="11266" width="9.28515625" style="1"/>
    <col min="11267" max="11268" width="7.7109375" style="1" customWidth="1"/>
    <col min="11269" max="11269" width="9.85546875" style="1" customWidth="1"/>
    <col min="11270" max="11270" width="7.5703125" style="1" customWidth="1"/>
    <col min="11271" max="11271" width="7.28515625" style="1" customWidth="1"/>
    <col min="11272" max="11272" width="16.28515625" style="1" customWidth="1"/>
    <col min="11273" max="11520" width="9.28515625" style="1"/>
    <col min="11521" max="11521" width="33" style="1" customWidth="1"/>
    <col min="11522" max="11522" width="9.28515625" style="1"/>
    <col min="11523" max="11524" width="7.7109375" style="1" customWidth="1"/>
    <col min="11525" max="11525" width="9.85546875" style="1" customWidth="1"/>
    <col min="11526" max="11526" width="7.5703125" style="1" customWidth="1"/>
    <col min="11527" max="11527" width="7.28515625" style="1" customWidth="1"/>
    <col min="11528" max="11528" width="16.28515625" style="1" customWidth="1"/>
    <col min="11529" max="11776" width="9.28515625" style="1"/>
    <col min="11777" max="11777" width="33" style="1" customWidth="1"/>
    <col min="11778" max="11778" width="9.28515625" style="1"/>
    <col min="11779" max="11780" width="7.7109375" style="1" customWidth="1"/>
    <col min="11781" max="11781" width="9.85546875" style="1" customWidth="1"/>
    <col min="11782" max="11782" width="7.5703125" style="1" customWidth="1"/>
    <col min="11783" max="11783" width="7.28515625" style="1" customWidth="1"/>
    <col min="11784" max="11784" width="16.28515625" style="1" customWidth="1"/>
    <col min="11785" max="12032" width="9.28515625" style="1"/>
    <col min="12033" max="12033" width="33" style="1" customWidth="1"/>
    <col min="12034" max="12034" width="9.28515625" style="1"/>
    <col min="12035" max="12036" width="7.7109375" style="1" customWidth="1"/>
    <col min="12037" max="12037" width="9.85546875" style="1" customWidth="1"/>
    <col min="12038" max="12038" width="7.5703125" style="1" customWidth="1"/>
    <col min="12039" max="12039" width="7.28515625" style="1" customWidth="1"/>
    <col min="12040" max="12040" width="16.28515625" style="1" customWidth="1"/>
    <col min="12041" max="12288" width="9.28515625" style="1"/>
    <col min="12289" max="12289" width="33" style="1" customWidth="1"/>
    <col min="12290" max="12290" width="9.28515625" style="1"/>
    <col min="12291" max="12292" width="7.7109375" style="1" customWidth="1"/>
    <col min="12293" max="12293" width="9.85546875" style="1" customWidth="1"/>
    <col min="12294" max="12294" width="7.5703125" style="1" customWidth="1"/>
    <col min="12295" max="12295" width="7.28515625" style="1" customWidth="1"/>
    <col min="12296" max="12296" width="16.28515625" style="1" customWidth="1"/>
    <col min="12297" max="12544" width="9.28515625" style="1"/>
    <col min="12545" max="12545" width="33" style="1" customWidth="1"/>
    <col min="12546" max="12546" width="9.28515625" style="1"/>
    <col min="12547" max="12548" width="7.7109375" style="1" customWidth="1"/>
    <col min="12549" max="12549" width="9.85546875" style="1" customWidth="1"/>
    <col min="12550" max="12550" width="7.5703125" style="1" customWidth="1"/>
    <col min="12551" max="12551" width="7.28515625" style="1" customWidth="1"/>
    <col min="12552" max="12552" width="16.28515625" style="1" customWidth="1"/>
    <col min="12553" max="12800" width="9.28515625" style="1"/>
    <col min="12801" max="12801" width="33" style="1" customWidth="1"/>
    <col min="12802" max="12802" width="9.28515625" style="1"/>
    <col min="12803" max="12804" width="7.7109375" style="1" customWidth="1"/>
    <col min="12805" max="12805" width="9.85546875" style="1" customWidth="1"/>
    <col min="12806" max="12806" width="7.5703125" style="1" customWidth="1"/>
    <col min="12807" max="12807" width="7.28515625" style="1" customWidth="1"/>
    <col min="12808" max="12808" width="16.28515625" style="1" customWidth="1"/>
    <col min="12809" max="13056" width="9.28515625" style="1"/>
    <col min="13057" max="13057" width="33" style="1" customWidth="1"/>
    <col min="13058" max="13058" width="9.28515625" style="1"/>
    <col min="13059" max="13060" width="7.7109375" style="1" customWidth="1"/>
    <col min="13061" max="13061" width="9.85546875" style="1" customWidth="1"/>
    <col min="13062" max="13062" width="7.5703125" style="1" customWidth="1"/>
    <col min="13063" max="13063" width="7.28515625" style="1" customWidth="1"/>
    <col min="13064" max="13064" width="16.28515625" style="1" customWidth="1"/>
    <col min="13065" max="13312" width="9.28515625" style="1"/>
    <col min="13313" max="13313" width="33" style="1" customWidth="1"/>
    <col min="13314" max="13314" width="9.28515625" style="1"/>
    <col min="13315" max="13316" width="7.7109375" style="1" customWidth="1"/>
    <col min="13317" max="13317" width="9.85546875" style="1" customWidth="1"/>
    <col min="13318" max="13318" width="7.5703125" style="1" customWidth="1"/>
    <col min="13319" max="13319" width="7.28515625" style="1" customWidth="1"/>
    <col min="13320" max="13320" width="16.28515625" style="1" customWidth="1"/>
    <col min="13321" max="13568" width="9.28515625" style="1"/>
    <col min="13569" max="13569" width="33" style="1" customWidth="1"/>
    <col min="13570" max="13570" width="9.28515625" style="1"/>
    <col min="13571" max="13572" width="7.7109375" style="1" customWidth="1"/>
    <col min="13573" max="13573" width="9.85546875" style="1" customWidth="1"/>
    <col min="13574" max="13574" width="7.5703125" style="1" customWidth="1"/>
    <col min="13575" max="13575" width="7.28515625" style="1" customWidth="1"/>
    <col min="13576" max="13576" width="16.28515625" style="1" customWidth="1"/>
    <col min="13577" max="13824" width="9.28515625" style="1"/>
    <col min="13825" max="13825" width="33" style="1" customWidth="1"/>
    <col min="13826" max="13826" width="9.28515625" style="1"/>
    <col min="13827" max="13828" width="7.7109375" style="1" customWidth="1"/>
    <col min="13829" max="13829" width="9.85546875" style="1" customWidth="1"/>
    <col min="13830" max="13830" width="7.5703125" style="1" customWidth="1"/>
    <col min="13831" max="13831" width="7.28515625" style="1" customWidth="1"/>
    <col min="13832" max="13832" width="16.28515625" style="1" customWidth="1"/>
    <col min="13833" max="14080" width="9.28515625" style="1"/>
    <col min="14081" max="14081" width="33" style="1" customWidth="1"/>
    <col min="14082" max="14082" width="9.28515625" style="1"/>
    <col min="14083" max="14084" width="7.7109375" style="1" customWidth="1"/>
    <col min="14085" max="14085" width="9.85546875" style="1" customWidth="1"/>
    <col min="14086" max="14086" width="7.5703125" style="1" customWidth="1"/>
    <col min="14087" max="14087" width="7.28515625" style="1" customWidth="1"/>
    <col min="14088" max="14088" width="16.28515625" style="1" customWidth="1"/>
    <col min="14089" max="14336" width="9.28515625" style="1"/>
    <col min="14337" max="14337" width="33" style="1" customWidth="1"/>
    <col min="14338" max="14338" width="9.28515625" style="1"/>
    <col min="14339" max="14340" width="7.7109375" style="1" customWidth="1"/>
    <col min="14341" max="14341" width="9.85546875" style="1" customWidth="1"/>
    <col min="14342" max="14342" width="7.5703125" style="1" customWidth="1"/>
    <col min="14343" max="14343" width="7.28515625" style="1" customWidth="1"/>
    <col min="14344" max="14344" width="16.28515625" style="1" customWidth="1"/>
    <col min="14345" max="14592" width="9.28515625" style="1"/>
    <col min="14593" max="14593" width="33" style="1" customWidth="1"/>
    <col min="14594" max="14594" width="9.28515625" style="1"/>
    <col min="14595" max="14596" width="7.7109375" style="1" customWidth="1"/>
    <col min="14597" max="14597" width="9.85546875" style="1" customWidth="1"/>
    <col min="14598" max="14598" width="7.5703125" style="1" customWidth="1"/>
    <col min="14599" max="14599" width="7.28515625" style="1" customWidth="1"/>
    <col min="14600" max="14600" width="16.28515625" style="1" customWidth="1"/>
    <col min="14601" max="14848" width="9.28515625" style="1"/>
    <col min="14849" max="14849" width="33" style="1" customWidth="1"/>
    <col min="14850" max="14850" width="9.28515625" style="1"/>
    <col min="14851" max="14852" width="7.7109375" style="1" customWidth="1"/>
    <col min="14853" max="14853" width="9.85546875" style="1" customWidth="1"/>
    <col min="14854" max="14854" width="7.5703125" style="1" customWidth="1"/>
    <col min="14855" max="14855" width="7.28515625" style="1" customWidth="1"/>
    <col min="14856" max="14856" width="16.28515625" style="1" customWidth="1"/>
    <col min="14857" max="15104" width="9.28515625" style="1"/>
    <col min="15105" max="15105" width="33" style="1" customWidth="1"/>
    <col min="15106" max="15106" width="9.28515625" style="1"/>
    <col min="15107" max="15108" width="7.7109375" style="1" customWidth="1"/>
    <col min="15109" max="15109" width="9.85546875" style="1" customWidth="1"/>
    <col min="15110" max="15110" width="7.5703125" style="1" customWidth="1"/>
    <col min="15111" max="15111" width="7.28515625" style="1" customWidth="1"/>
    <col min="15112" max="15112" width="16.28515625" style="1" customWidth="1"/>
    <col min="15113" max="15360" width="9.28515625" style="1"/>
    <col min="15361" max="15361" width="33" style="1" customWidth="1"/>
    <col min="15362" max="15362" width="9.28515625" style="1"/>
    <col min="15363" max="15364" width="7.7109375" style="1" customWidth="1"/>
    <col min="15365" max="15365" width="9.85546875" style="1" customWidth="1"/>
    <col min="15366" max="15366" width="7.5703125" style="1" customWidth="1"/>
    <col min="15367" max="15367" width="7.28515625" style="1" customWidth="1"/>
    <col min="15368" max="15368" width="16.28515625" style="1" customWidth="1"/>
    <col min="15369" max="15616" width="9.28515625" style="1"/>
    <col min="15617" max="15617" width="33" style="1" customWidth="1"/>
    <col min="15618" max="15618" width="9.28515625" style="1"/>
    <col min="15619" max="15620" width="7.7109375" style="1" customWidth="1"/>
    <col min="15621" max="15621" width="9.85546875" style="1" customWidth="1"/>
    <col min="15622" max="15622" width="7.5703125" style="1" customWidth="1"/>
    <col min="15623" max="15623" width="7.28515625" style="1" customWidth="1"/>
    <col min="15624" max="15624" width="16.28515625" style="1" customWidth="1"/>
    <col min="15625" max="15872" width="9.28515625" style="1"/>
    <col min="15873" max="15873" width="33" style="1" customWidth="1"/>
    <col min="15874" max="15874" width="9.28515625" style="1"/>
    <col min="15875" max="15876" width="7.7109375" style="1" customWidth="1"/>
    <col min="15877" max="15877" width="9.85546875" style="1" customWidth="1"/>
    <col min="15878" max="15878" width="7.5703125" style="1" customWidth="1"/>
    <col min="15879" max="15879" width="7.28515625" style="1" customWidth="1"/>
    <col min="15880" max="15880" width="16.28515625" style="1" customWidth="1"/>
    <col min="15881" max="16128" width="9.28515625" style="1"/>
    <col min="16129" max="16129" width="33" style="1" customWidth="1"/>
    <col min="16130" max="16130" width="9.28515625" style="1"/>
    <col min="16131" max="16132" width="7.7109375" style="1" customWidth="1"/>
    <col min="16133" max="16133" width="9.85546875" style="1" customWidth="1"/>
    <col min="16134" max="16134" width="7.5703125" style="1" customWidth="1"/>
    <col min="16135" max="16135" width="7.28515625" style="1" customWidth="1"/>
    <col min="16136" max="16136" width="16.28515625" style="1" customWidth="1"/>
    <col min="16137" max="16384" width="9.28515625" style="1"/>
  </cols>
  <sheetData>
    <row r="1" spans="1:256" ht="15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256" x14ac:dyDescent="0.25">
      <c r="A2" s="117" t="s">
        <v>1</v>
      </c>
      <c r="B2" s="118"/>
      <c r="C2" s="118"/>
      <c r="D2" s="118"/>
      <c r="E2" s="118"/>
      <c r="F2" s="118"/>
      <c r="G2" s="118"/>
      <c r="H2" s="119"/>
    </row>
    <row r="3" spans="1:256" x14ac:dyDescent="0.25">
      <c r="A3" s="117" t="s">
        <v>2</v>
      </c>
      <c r="B3" s="118"/>
      <c r="C3" s="118"/>
      <c r="D3" s="118"/>
      <c r="E3" s="118"/>
      <c r="F3" s="118"/>
      <c r="G3" s="118"/>
      <c r="H3" s="119"/>
    </row>
    <row r="4" spans="1:256" ht="12" customHeight="1" x14ac:dyDescent="0.2">
      <c r="A4" s="2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5" t="s">
        <v>9</v>
      </c>
      <c r="H4" s="3" t="s">
        <v>10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x14ac:dyDescent="0.25">
      <c r="A5" s="112" t="s">
        <v>11</v>
      </c>
      <c r="B5" s="113"/>
      <c r="C5" s="114"/>
      <c r="D5" s="114"/>
      <c r="E5" s="114"/>
      <c r="F5" s="114"/>
      <c r="G5" s="113"/>
      <c r="H5" s="115"/>
    </row>
    <row r="6" spans="1:256" ht="24.75" customHeight="1" x14ac:dyDescent="0.25">
      <c r="A6" s="7" t="s">
        <v>12</v>
      </c>
      <c r="B6" s="8">
        <v>100</v>
      </c>
      <c r="C6" s="9">
        <v>1.7</v>
      </c>
      <c r="D6" s="9">
        <v>5.07</v>
      </c>
      <c r="E6" s="9">
        <v>10.52</v>
      </c>
      <c r="F6" s="9">
        <v>95.4</v>
      </c>
      <c r="G6" s="10" t="s">
        <v>13</v>
      </c>
      <c r="H6" s="11" t="s">
        <v>14</v>
      </c>
    </row>
    <row r="7" spans="1:256" s="17" customFormat="1" ht="13.5" customHeight="1" x14ac:dyDescent="0.2">
      <c r="A7" s="12" t="s">
        <v>15</v>
      </c>
      <c r="B7" s="13">
        <v>90</v>
      </c>
      <c r="C7" s="14">
        <v>11.32</v>
      </c>
      <c r="D7" s="14">
        <v>12.8</v>
      </c>
      <c r="E7" s="14">
        <v>12.2</v>
      </c>
      <c r="F7" s="14">
        <v>207.8</v>
      </c>
      <c r="G7" s="15" t="s">
        <v>16</v>
      </c>
      <c r="H7" s="16" t="s">
        <v>17</v>
      </c>
    </row>
    <row r="8" spans="1:256" ht="13.5" customHeight="1" x14ac:dyDescent="0.2">
      <c r="A8" s="18" t="s">
        <v>18</v>
      </c>
      <c r="B8" s="19">
        <v>150</v>
      </c>
      <c r="C8" s="19">
        <v>5.52</v>
      </c>
      <c r="D8" s="19">
        <v>4.51</v>
      </c>
      <c r="E8" s="19">
        <v>26.45</v>
      </c>
      <c r="F8" s="19">
        <v>168.45</v>
      </c>
      <c r="G8" s="20" t="s">
        <v>19</v>
      </c>
      <c r="H8" s="18" t="s">
        <v>20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x14ac:dyDescent="0.2">
      <c r="A9" s="21" t="s">
        <v>21</v>
      </c>
      <c r="B9" s="22">
        <v>222</v>
      </c>
      <c r="C9" s="19">
        <v>0.13</v>
      </c>
      <c r="D9" s="19">
        <v>0.02</v>
      </c>
      <c r="E9" s="19">
        <v>15.2</v>
      </c>
      <c r="F9" s="19">
        <v>62</v>
      </c>
      <c r="G9" s="23" t="s">
        <v>22</v>
      </c>
      <c r="H9" s="24" t="s">
        <v>23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x14ac:dyDescent="0.2">
      <c r="A10" s="25" t="s">
        <v>24</v>
      </c>
      <c r="B10" s="26">
        <v>20</v>
      </c>
      <c r="C10" s="22">
        <f>3.2/2</f>
        <v>1.6</v>
      </c>
      <c r="D10" s="22">
        <f>0.4/2</f>
        <v>0.2</v>
      </c>
      <c r="E10" s="22">
        <f>20.4/2</f>
        <v>10.199999999999999</v>
      </c>
      <c r="F10" s="22">
        <v>50</v>
      </c>
      <c r="G10" s="19" t="s">
        <v>25</v>
      </c>
      <c r="H10" s="27" t="s">
        <v>26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x14ac:dyDescent="0.25">
      <c r="A11" s="28" t="s">
        <v>27</v>
      </c>
      <c r="B11" s="2">
        <f>SUM(B6:B10)</f>
        <v>582</v>
      </c>
      <c r="C11" s="29">
        <f>SUM(C6:C10)</f>
        <v>20.27</v>
      </c>
      <c r="D11" s="29">
        <f>SUM(D6:D10)</f>
        <v>22.6</v>
      </c>
      <c r="E11" s="29">
        <f>SUM(E6:E10)</f>
        <v>74.570000000000007</v>
      </c>
      <c r="F11" s="29">
        <f>SUM(F6:F10)</f>
        <v>583.65000000000009</v>
      </c>
      <c r="G11" s="30"/>
      <c r="H11" s="31"/>
    </row>
    <row r="12" spans="1:256" x14ac:dyDescent="0.25">
      <c r="A12" s="117" t="s">
        <v>28</v>
      </c>
      <c r="B12" s="118"/>
      <c r="C12" s="118"/>
      <c r="D12" s="118"/>
      <c r="E12" s="118"/>
      <c r="F12" s="118"/>
      <c r="G12" s="118"/>
      <c r="H12" s="119"/>
      <c r="M12" s="32"/>
    </row>
    <row r="13" spans="1:256" ht="11.25" customHeight="1" x14ac:dyDescent="0.2">
      <c r="A13" s="2" t="s">
        <v>3</v>
      </c>
      <c r="B13" s="2" t="s">
        <v>4</v>
      </c>
      <c r="C13" s="3" t="s">
        <v>5</v>
      </c>
      <c r="D13" s="3" t="s">
        <v>6</v>
      </c>
      <c r="E13" s="3" t="s">
        <v>7</v>
      </c>
      <c r="F13" s="4" t="s">
        <v>8</v>
      </c>
      <c r="G13" s="5" t="s">
        <v>9</v>
      </c>
      <c r="H13" s="3" t="s">
        <v>10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x14ac:dyDescent="0.25">
      <c r="A14" s="112" t="s">
        <v>11</v>
      </c>
      <c r="B14" s="113"/>
      <c r="C14" s="114"/>
      <c r="D14" s="114"/>
      <c r="E14" s="114"/>
      <c r="F14" s="114"/>
      <c r="G14" s="113"/>
      <c r="H14" s="115"/>
    </row>
    <row r="15" spans="1:256" ht="13.5" customHeight="1" x14ac:dyDescent="0.2">
      <c r="A15" s="31" t="s">
        <v>29</v>
      </c>
      <c r="B15" s="33">
        <v>70</v>
      </c>
      <c r="C15" s="9">
        <v>2.99</v>
      </c>
      <c r="D15" s="9">
        <v>10</v>
      </c>
      <c r="E15" s="9">
        <v>2.15</v>
      </c>
      <c r="F15" s="9">
        <v>110.46</v>
      </c>
      <c r="G15" s="34" t="s">
        <v>30</v>
      </c>
      <c r="H15" s="35" t="s">
        <v>31</v>
      </c>
    </row>
    <row r="16" spans="1:256" s="17" customFormat="1" x14ac:dyDescent="0.2">
      <c r="A16" s="12" t="s">
        <v>32</v>
      </c>
      <c r="B16" s="36">
        <v>150</v>
      </c>
      <c r="C16" s="37">
        <v>15.42</v>
      </c>
      <c r="D16" s="37">
        <v>13.62</v>
      </c>
      <c r="E16" s="37">
        <v>42.28</v>
      </c>
      <c r="F16" s="37">
        <v>361.12</v>
      </c>
      <c r="G16" s="36" t="s">
        <v>33</v>
      </c>
      <c r="H16" s="38" t="s">
        <v>34</v>
      </c>
    </row>
    <row r="17" spans="1:256" x14ac:dyDescent="0.2">
      <c r="A17" s="18" t="s">
        <v>35</v>
      </c>
      <c r="B17" s="26">
        <v>50</v>
      </c>
      <c r="C17" s="9">
        <v>3.5</v>
      </c>
      <c r="D17" s="9">
        <v>2.8</v>
      </c>
      <c r="E17" s="9">
        <v>15.1</v>
      </c>
      <c r="F17" s="9">
        <v>102.4</v>
      </c>
      <c r="G17" s="20" t="s">
        <v>36</v>
      </c>
      <c r="H17" s="39" t="s">
        <v>37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x14ac:dyDescent="0.2">
      <c r="A18" s="27" t="s">
        <v>38</v>
      </c>
      <c r="B18" s="23">
        <v>215</v>
      </c>
      <c r="C18" s="23">
        <v>7.0000000000000007E-2</v>
      </c>
      <c r="D18" s="23">
        <v>0.02</v>
      </c>
      <c r="E18" s="23">
        <v>15</v>
      </c>
      <c r="F18" s="23">
        <v>60</v>
      </c>
      <c r="G18" s="23" t="s">
        <v>39</v>
      </c>
      <c r="H18" s="40" t="s">
        <v>40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">
      <c r="A19" s="25" t="s">
        <v>41</v>
      </c>
      <c r="B19" s="22">
        <v>20</v>
      </c>
      <c r="C19" s="41">
        <v>1.3</v>
      </c>
      <c r="D19" s="41">
        <v>0.2</v>
      </c>
      <c r="E19" s="41">
        <v>8.6</v>
      </c>
      <c r="F19" s="41">
        <v>43</v>
      </c>
      <c r="G19" s="42">
        <v>11</v>
      </c>
      <c r="H19" s="27" t="s">
        <v>42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x14ac:dyDescent="0.25">
      <c r="A20" s="28" t="s">
        <v>27</v>
      </c>
      <c r="B20" s="2">
        <f>SUM(B15:B19)</f>
        <v>505</v>
      </c>
      <c r="C20" s="29">
        <f>SUM(C15:C19)</f>
        <v>23.28</v>
      </c>
      <c r="D20" s="29">
        <f>SUM(D15:D19)</f>
        <v>26.639999999999997</v>
      </c>
      <c r="E20" s="29">
        <f>SUM(E15:E19)</f>
        <v>83.13</v>
      </c>
      <c r="F20" s="29">
        <f>SUM(F15:F19)</f>
        <v>676.98</v>
      </c>
      <c r="G20" s="30"/>
      <c r="H20" s="31"/>
    </row>
    <row r="21" spans="1:256" x14ac:dyDescent="0.25">
      <c r="A21" s="117" t="s">
        <v>43</v>
      </c>
      <c r="B21" s="118"/>
      <c r="C21" s="118"/>
      <c r="D21" s="118"/>
      <c r="E21" s="118"/>
      <c r="F21" s="118"/>
      <c r="G21" s="118"/>
      <c r="H21" s="119"/>
    </row>
    <row r="22" spans="1:256" ht="9" customHeight="1" x14ac:dyDescent="0.2">
      <c r="A22" s="2" t="s">
        <v>3</v>
      </c>
      <c r="B22" s="2" t="s">
        <v>4</v>
      </c>
      <c r="C22" s="3" t="s">
        <v>5</v>
      </c>
      <c r="D22" s="3" t="s">
        <v>6</v>
      </c>
      <c r="E22" s="3" t="s">
        <v>7</v>
      </c>
      <c r="F22" s="4" t="s">
        <v>8</v>
      </c>
      <c r="G22" s="5" t="s">
        <v>9</v>
      </c>
      <c r="H22" s="3" t="s">
        <v>10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5">
      <c r="A23" s="112" t="s">
        <v>11</v>
      </c>
      <c r="B23" s="113"/>
      <c r="C23" s="114"/>
      <c r="D23" s="114"/>
      <c r="E23" s="114"/>
      <c r="F23" s="114"/>
      <c r="G23" s="113"/>
      <c r="H23" s="115"/>
    </row>
    <row r="24" spans="1:256" x14ac:dyDescent="0.2">
      <c r="A24" s="7" t="s">
        <v>44</v>
      </c>
      <c r="B24" s="8">
        <v>50</v>
      </c>
      <c r="C24" s="9">
        <v>0.55000000000000004</v>
      </c>
      <c r="D24" s="9">
        <v>0.1</v>
      </c>
      <c r="E24" s="9">
        <v>1.9</v>
      </c>
      <c r="F24" s="9">
        <v>11</v>
      </c>
      <c r="G24" s="10" t="s">
        <v>45</v>
      </c>
      <c r="H24" s="39" t="s">
        <v>46</v>
      </c>
    </row>
    <row r="25" spans="1:256" s="17" customFormat="1" ht="12" customHeight="1" x14ac:dyDescent="0.2">
      <c r="A25" s="12" t="s">
        <v>47</v>
      </c>
      <c r="B25" s="36">
        <v>90</v>
      </c>
      <c r="C25" s="43">
        <v>15.9</v>
      </c>
      <c r="D25" s="43">
        <v>11.4</v>
      </c>
      <c r="E25" s="43">
        <v>10.4</v>
      </c>
      <c r="F25" s="43">
        <v>207.9</v>
      </c>
      <c r="G25" s="44" t="s">
        <v>48</v>
      </c>
      <c r="H25" s="45" t="s">
        <v>49</v>
      </c>
    </row>
    <row r="26" spans="1:256" x14ac:dyDescent="0.2">
      <c r="A26" s="27" t="s">
        <v>50</v>
      </c>
      <c r="B26" s="19">
        <v>150</v>
      </c>
      <c r="C26" s="23">
        <v>3.06</v>
      </c>
      <c r="D26" s="23">
        <v>4.8</v>
      </c>
      <c r="E26" s="23">
        <v>20.440000000000001</v>
      </c>
      <c r="F26" s="23">
        <v>137.25</v>
      </c>
      <c r="G26" s="19" t="s">
        <v>51</v>
      </c>
      <c r="H26" s="27" t="s">
        <v>52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">
      <c r="A27" s="21" t="s">
        <v>21</v>
      </c>
      <c r="B27" s="22">
        <v>222</v>
      </c>
      <c r="C27" s="19">
        <v>0.13</v>
      </c>
      <c r="D27" s="19">
        <v>0.02</v>
      </c>
      <c r="E27" s="19">
        <v>15.2</v>
      </c>
      <c r="F27" s="19">
        <v>62</v>
      </c>
      <c r="G27" s="23" t="s">
        <v>22</v>
      </c>
      <c r="H27" s="24" t="s">
        <v>23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">
      <c r="A28" s="25" t="s">
        <v>24</v>
      </c>
      <c r="B28" s="26">
        <v>20</v>
      </c>
      <c r="C28" s="22">
        <f>3.2/2</f>
        <v>1.6</v>
      </c>
      <c r="D28" s="22">
        <f>0.4/2</f>
        <v>0.2</v>
      </c>
      <c r="E28" s="22">
        <f>20.4/2</f>
        <v>10.199999999999999</v>
      </c>
      <c r="F28" s="22">
        <v>50</v>
      </c>
      <c r="G28" s="19" t="s">
        <v>25</v>
      </c>
      <c r="H28" s="27" t="s">
        <v>26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5">
      <c r="A29" s="28" t="s">
        <v>27</v>
      </c>
      <c r="B29" s="2">
        <f>SUM(B24:B28)</f>
        <v>532</v>
      </c>
      <c r="C29" s="29">
        <f>SUM(C24:C28)</f>
        <v>21.24</v>
      </c>
      <c r="D29" s="29">
        <f>SUM(D24:D28)</f>
        <v>16.52</v>
      </c>
      <c r="E29" s="29">
        <f>SUM(E24:E28)</f>
        <v>58.14</v>
      </c>
      <c r="F29" s="29">
        <f>SUM(F24:F28)</f>
        <v>468.15</v>
      </c>
      <c r="G29" s="30"/>
      <c r="H29" s="31"/>
    </row>
    <row r="30" spans="1:256" x14ac:dyDescent="0.25">
      <c r="A30" s="117" t="s">
        <v>53</v>
      </c>
      <c r="B30" s="118"/>
      <c r="C30" s="118"/>
      <c r="D30" s="118"/>
      <c r="E30" s="118"/>
      <c r="F30" s="118"/>
      <c r="G30" s="118"/>
      <c r="H30" s="119"/>
    </row>
    <row r="31" spans="1:256" ht="12" customHeight="1" x14ac:dyDescent="0.2">
      <c r="A31" s="2" t="s">
        <v>3</v>
      </c>
      <c r="B31" s="2" t="s">
        <v>4</v>
      </c>
      <c r="C31" s="3" t="s">
        <v>5</v>
      </c>
      <c r="D31" s="3" t="s">
        <v>6</v>
      </c>
      <c r="E31" s="3" t="s">
        <v>7</v>
      </c>
      <c r="F31" s="4" t="s">
        <v>8</v>
      </c>
      <c r="G31" s="5" t="s">
        <v>9</v>
      </c>
      <c r="H31" s="3" t="s">
        <v>10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5">
      <c r="A32" s="112" t="s">
        <v>11</v>
      </c>
      <c r="B32" s="113"/>
      <c r="C32" s="114"/>
      <c r="D32" s="114"/>
      <c r="E32" s="114"/>
      <c r="F32" s="114"/>
      <c r="G32" s="113"/>
      <c r="H32" s="115"/>
    </row>
    <row r="33" spans="1:256" x14ac:dyDescent="0.2">
      <c r="A33" s="46" t="s">
        <v>54</v>
      </c>
      <c r="B33" s="33">
        <v>100</v>
      </c>
      <c r="C33" s="47">
        <v>0.94</v>
      </c>
      <c r="D33" s="47">
        <v>10.14</v>
      </c>
      <c r="E33" s="47">
        <v>2.38</v>
      </c>
      <c r="F33" s="47">
        <v>104.9</v>
      </c>
      <c r="G33" s="10" t="s">
        <v>55</v>
      </c>
      <c r="H33" s="35" t="s">
        <v>56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s="48" customFormat="1" ht="13.5" customHeight="1" x14ac:dyDescent="0.2">
      <c r="A34" s="12" t="s">
        <v>57</v>
      </c>
      <c r="B34" s="36">
        <v>90</v>
      </c>
      <c r="C34" s="44">
        <v>14.68</v>
      </c>
      <c r="D34" s="44">
        <v>9.98</v>
      </c>
      <c r="E34" s="44">
        <v>11.03</v>
      </c>
      <c r="F34" s="44">
        <v>180.7</v>
      </c>
      <c r="G34" s="36" t="s">
        <v>58</v>
      </c>
      <c r="H34" s="45" t="s">
        <v>59</v>
      </c>
    </row>
    <row r="35" spans="1:256" x14ac:dyDescent="0.2">
      <c r="A35" s="25" t="s">
        <v>60</v>
      </c>
      <c r="B35" s="49">
        <v>150</v>
      </c>
      <c r="C35" s="50">
        <v>8.6</v>
      </c>
      <c r="D35" s="50">
        <v>6.09</v>
      </c>
      <c r="E35" s="50">
        <v>38.64</v>
      </c>
      <c r="F35" s="50">
        <v>243.75</v>
      </c>
      <c r="G35" s="23" t="s">
        <v>61</v>
      </c>
      <c r="H35" s="51" t="s">
        <v>62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">
      <c r="A36" s="25" t="s">
        <v>63</v>
      </c>
      <c r="B36" s="52">
        <v>50</v>
      </c>
      <c r="C36" s="9">
        <v>3.5</v>
      </c>
      <c r="D36" s="9">
        <v>4.01</v>
      </c>
      <c r="E36" s="9">
        <v>24.35</v>
      </c>
      <c r="F36" s="9">
        <v>147.5</v>
      </c>
      <c r="G36" s="53" t="s">
        <v>64</v>
      </c>
      <c r="H36" s="39" t="s">
        <v>65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">
      <c r="A37" s="27" t="s">
        <v>38</v>
      </c>
      <c r="B37" s="23">
        <v>215</v>
      </c>
      <c r="C37" s="23">
        <v>7.0000000000000007E-2</v>
      </c>
      <c r="D37" s="23">
        <v>0.02</v>
      </c>
      <c r="E37" s="23">
        <v>15</v>
      </c>
      <c r="F37" s="23">
        <v>60</v>
      </c>
      <c r="G37" s="23" t="s">
        <v>39</v>
      </c>
      <c r="H37" s="40" t="s">
        <v>40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">
      <c r="A38" s="25" t="s">
        <v>41</v>
      </c>
      <c r="B38" s="22">
        <v>20</v>
      </c>
      <c r="C38" s="41">
        <v>1.3</v>
      </c>
      <c r="D38" s="41">
        <v>0.2</v>
      </c>
      <c r="E38" s="41">
        <v>8.6</v>
      </c>
      <c r="F38" s="41">
        <v>43</v>
      </c>
      <c r="G38" s="42">
        <v>11</v>
      </c>
      <c r="H38" s="27" t="s">
        <v>42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28" t="s">
        <v>27</v>
      </c>
      <c r="B39" s="2">
        <f>SUM(B33:B38)</f>
        <v>625</v>
      </c>
      <c r="C39" s="29">
        <f>SUM(C33:C38)</f>
        <v>29.09</v>
      </c>
      <c r="D39" s="29">
        <f>SUM(D33:D38)</f>
        <v>30.439999999999998</v>
      </c>
      <c r="E39" s="29">
        <f>SUM(E33:E38)</f>
        <v>100</v>
      </c>
      <c r="F39" s="29">
        <f>SUM(F33:F38)</f>
        <v>779.85</v>
      </c>
      <c r="G39" s="30"/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pans="1:256" x14ac:dyDescent="0.25">
      <c r="A40" s="117" t="s">
        <v>66</v>
      </c>
      <c r="B40" s="118"/>
      <c r="C40" s="118"/>
      <c r="D40" s="118"/>
      <c r="E40" s="118"/>
      <c r="F40" s="118"/>
      <c r="G40" s="118"/>
      <c r="H40" s="119"/>
    </row>
    <row r="41" spans="1:256" ht="10.5" customHeight="1" x14ac:dyDescent="0.2">
      <c r="A41" s="2" t="s">
        <v>3</v>
      </c>
      <c r="B41" s="2" t="s">
        <v>4</v>
      </c>
      <c r="C41" s="3" t="s">
        <v>5</v>
      </c>
      <c r="D41" s="3" t="s">
        <v>6</v>
      </c>
      <c r="E41" s="3" t="s">
        <v>7</v>
      </c>
      <c r="F41" s="4" t="s">
        <v>8</v>
      </c>
      <c r="G41" s="5" t="s">
        <v>9</v>
      </c>
      <c r="H41" s="3" t="s">
        <v>10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112" t="s">
        <v>11</v>
      </c>
      <c r="B42" s="113"/>
      <c r="C42" s="114"/>
      <c r="D42" s="114"/>
      <c r="E42" s="114"/>
      <c r="F42" s="114"/>
      <c r="G42" s="113"/>
      <c r="H42" s="115"/>
    </row>
    <row r="43" spans="1:256" x14ac:dyDescent="0.2">
      <c r="A43" s="7" t="s">
        <v>67</v>
      </c>
      <c r="B43" s="8">
        <v>50</v>
      </c>
      <c r="C43" s="9">
        <v>0.35</v>
      </c>
      <c r="D43" s="9">
        <v>0.05</v>
      </c>
      <c r="E43" s="9">
        <v>0.95</v>
      </c>
      <c r="F43" s="9">
        <v>6</v>
      </c>
      <c r="G43" s="10" t="s">
        <v>68</v>
      </c>
      <c r="H43" s="39" t="s">
        <v>46</v>
      </c>
    </row>
    <row r="44" spans="1:256" x14ac:dyDescent="0.25">
      <c r="A44" s="31" t="s">
        <v>69</v>
      </c>
      <c r="B44" s="8">
        <v>90</v>
      </c>
      <c r="C44" s="56">
        <v>8.1</v>
      </c>
      <c r="D44" s="56">
        <v>12.6</v>
      </c>
      <c r="E44" s="56">
        <v>3.39</v>
      </c>
      <c r="F44" s="56">
        <v>156.5</v>
      </c>
      <c r="G44" s="10" t="s">
        <v>70</v>
      </c>
      <c r="H44" s="31" t="s">
        <v>71</v>
      </c>
    </row>
    <row r="45" spans="1:256" ht="24" x14ac:dyDescent="0.25">
      <c r="A45" s="18" t="s">
        <v>72</v>
      </c>
      <c r="B45" s="26">
        <v>120</v>
      </c>
      <c r="C45" s="9">
        <v>2.92</v>
      </c>
      <c r="D45" s="9">
        <v>4.3</v>
      </c>
      <c r="E45" s="9">
        <v>29.34</v>
      </c>
      <c r="F45" s="9">
        <v>167.8</v>
      </c>
      <c r="G45" s="57" t="s">
        <v>73</v>
      </c>
      <c r="H45" s="40" t="s">
        <v>74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pans="1:256" x14ac:dyDescent="0.2">
      <c r="A46" s="21" t="s">
        <v>21</v>
      </c>
      <c r="B46" s="22">
        <v>222</v>
      </c>
      <c r="C46" s="19">
        <v>0.13</v>
      </c>
      <c r="D46" s="19">
        <v>0.02</v>
      </c>
      <c r="E46" s="19">
        <v>15.2</v>
      </c>
      <c r="F46" s="19">
        <v>62</v>
      </c>
      <c r="G46" s="23" t="s">
        <v>22</v>
      </c>
      <c r="H46" s="24" t="s">
        <v>23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">
      <c r="A47" s="25" t="s">
        <v>24</v>
      </c>
      <c r="B47" s="26">
        <v>20</v>
      </c>
      <c r="C47" s="22">
        <f>3.2/2</f>
        <v>1.6</v>
      </c>
      <c r="D47" s="22">
        <f>0.4/2</f>
        <v>0.2</v>
      </c>
      <c r="E47" s="22">
        <f>20.4/2</f>
        <v>10.199999999999999</v>
      </c>
      <c r="F47" s="22">
        <v>50</v>
      </c>
      <c r="G47" s="19" t="s">
        <v>25</v>
      </c>
      <c r="H47" s="27" t="s">
        <v>26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28" t="s">
        <v>27</v>
      </c>
      <c r="B48" s="2">
        <f>SUM(B43:B47)</f>
        <v>502</v>
      </c>
      <c r="C48" s="29">
        <f>SUM(C43:C47)</f>
        <v>13.1</v>
      </c>
      <c r="D48" s="29">
        <f>SUM(D43:D47)</f>
        <v>17.169999999999998</v>
      </c>
      <c r="E48" s="29">
        <f>SUM(E43:E47)</f>
        <v>59.08</v>
      </c>
      <c r="F48" s="29">
        <f>SUM(F43:F47)</f>
        <v>442.3</v>
      </c>
      <c r="G48" s="30"/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pans="1:256" x14ac:dyDescent="0.25">
      <c r="A49" s="117" t="s">
        <v>75</v>
      </c>
      <c r="B49" s="118"/>
      <c r="C49" s="118"/>
      <c r="D49" s="118"/>
      <c r="E49" s="118"/>
      <c r="F49" s="118"/>
      <c r="G49" s="118"/>
      <c r="H49" s="119"/>
    </row>
    <row r="50" spans="1:256" ht="9.75" customHeight="1" x14ac:dyDescent="0.2">
      <c r="A50" s="2" t="s">
        <v>3</v>
      </c>
      <c r="B50" s="2" t="s">
        <v>4</v>
      </c>
      <c r="C50" s="3" t="s">
        <v>5</v>
      </c>
      <c r="D50" s="3" t="s">
        <v>6</v>
      </c>
      <c r="E50" s="3" t="s">
        <v>7</v>
      </c>
      <c r="F50" s="4" t="s">
        <v>8</v>
      </c>
      <c r="G50" s="5" t="s">
        <v>9</v>
      </c>
      <c r="H50" s="3" t="s">
        <v>10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5">
      <c r="A51" s="112" t="s">
        <v>11</v>
      </c>
      <c r="B51" s="113"/>
      <c r="C51" s="114"/>
      <c r="D51" s="114"/>
      <c r="E51" s="114"/>
      <c r="F51" s="114"/>
      <c r="G51" s="113"/>
      <c r="H51" s="115"/>
    </row>
    <row r="52" spans="1:256" x14ac:dyDescent="0.2">
      <c r="A52" s="31" t="s">
        <v>76</v>
      </c>
      <c r="B52" s="33">
        <v>100</v>
      </c>
      <c r="C52" s="9">
        <v>1.85</v>
      </c>
      <c r="D52" s="9">
        <v>10.06</v>
      </c>
      <c r="E52" s="9">
        <v>8.42</v>
      </c>
      <c r="F52" s="9">
        <v>130.91999999999999</v>
      </c>
      <c r="G52" s="59" t="s">
        <v>77</v>
      </c>
      <c r="H52" s="39" t="s">
        <v>78</v>
      </c>
    </row>
    <row r="53" spans="1:256" x14ac:dyDescent="0.25">
      <c r="A53" s="60" t="s">
        <v>79</v>
      </c>
      <c r="B53" s="33">
        <v>230</v>
      </c>
      <c r="C53" s="61">
        <v>16.8</v>
      </c>
      <c r="D53" s="61">
        <v>14</v>
      </c>
      <c r="E53" s="61">
        <v>19.96</v>
      </c>
      <c r="F53" s="61">
        <v>273.3</v>
      </c>
      <c r="G53" s="10" t="s">
        <v>80</v>
      </c>
      <c r="H53" s="62" t="s">
        <v>81</v>
      </c>
      <c r="L53" s="63"/>
      <c r="M53" s="64"/>
      <c r="N53" s="65"/>
    </row>
    <row r="54" spans="1:256" x14ac:dyDescent="0.2">
      <c r="A54" s="27" t="s">
        <v>38</v>
      </c>
      <c r="B54" s="19">
        <v>215</v>
      </c>
      <c r="C54" s="19">
        <v>7.0000000000000007E-2</v>
      </c>
      <c r="D54" s="19">
        <v>0.02</v>
      </c>
      <c r="E54" s="19">
        <v>15</v>
      </c>
      <c r="F54" s="19">
        <v>60</v>
      </c>
      <c r="G54" s="23" t="s">
        <v>39</v>
      </c>
      <c r="H54" s="40" t="s">
        <v>40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x14ac:dyDescent="0.2">
      <c r="A55" s="25" t="s">
        <v>41</v>
      </c>
      <c r="B55" s="22">
        <v>20</v>
      </c>
      <c r="C55" s="41">
        <v>1.3</v>
      </c>
      <c r="D55" s="41">
        <v>0.2</v>
      </c>
      <c r="E55" s="41">
        <v>8.6</v>
      </c>
      <c r="F55" s="41">
        <v>43</v>
      </c>
      <c r="G55" s="42">
        <v>11</v>
      </c>
      <c r="H55" s="27" t="s">
        <v>42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x14ac:dyDescent="0.25">
      <c r="A56" s="28" t="s">
        <v>27</v>
      </c>
      <c r="B56" s="2">
        <f>SUM(B52:B55)</f>
        <v>565</v>
      </c>
      <c r="C56" s="29">
        <f>SUM(C52:C55)</f>
        <v>20.020000000000003</v>
      </c>
      <c r="D56" s="29">
        <f>SUM(D52:D55)</f>
        <v>24.28</v>
      </c>
      <c r="E56" s="29">
        <f>SUM(E52:E55)</f>
        <v>51.980000000000004</v>
      </c>
      <c r="F56" s="29">
        <f>SUM(F52:F55)</f>
        <v>507.22</v>
      </c>
      <c r="G56" s="30"/>
      <c r="H56" s="54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pans="1:256" x14ac:dyDescent="0.25">
      <c r="A57" s="117" t="s">
        <v>82</v>
      </c>
      <c r="B57" s="118"/>
      <c r="C57" s="118"/>
      <c r="D57" s="118"/>
      <c r="E57" s="118"/>
      <c r="F57" s="118"/>
      <c r="G57" s="118"/>
      <c r="H57" s="119"/>
    </row>
    <row r="58" spans="1:256" x14ac:dyDescent="0.25">
      <c r="A58" s="117" t="s">
        <v>2</v>
      </c>
      <c r="B58" s="118"/>
      <c r="C58" s="118"/>
      <c r="D58" s="118"/>
      <c r="E58" s="118"/>
      <c r="F58" s="118"/>
      <c r="G58" s="118"/>
      <c r="H58" s="119"/>
    </row>
    <row r="59" spans="1:256" ht="11.25" customHeight="1" x14ac:dyDescent="0.2">
      <c r="A59" s="2" t="s">
        <v>3</v>
      </c>
      <c r="B59" s="2" t="s">
        <v>4</v>
      </c>
      <c r="C59" s="3" t="s">
        <v>5</v>
      </c>
      <c r="D59" s="3" t="s">
        <v>6</v>
      </c>
      <c r="E59" s="3" t="s">
        <v>7</v>
      </c>
      <c r="F59" s="4" t="s">
        <v>8</v>
      </c>
      <c r="G59" s="5" t="s">
        <v>9</v>
      </c>
      <c r="H59" s="3" t="s">
        <v>10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5">
      <c r="A60" s="112" t="s">
        <v>11</v>
      </c>
      <c r="B60" s="113"/>
      <c r="C60" s="114"/>
      <c r="D60" s="114"/>
      <c r="E60" s="114"/>
      <c r="F60" s="114"/>
      <c r="G60" s="113"/>
      <c r="H60" s="115"/>
    </row>
    <row r="61" spans="1:256" x14ac:dyDescent="0.2">
      <c r="A61" s="7" t="s">
        <v>44</v>
      </c>
      <c r="B61" s="8">
        <v>50</v>
      </c>
      <c r="C61" s="9">
        <v>0.55000000000000004</v>
      </c>
      <c r="D61" s="9">
        <v>0.1</v>
      </c>
      <c r="E61" s="9">
        <v>1.9</v>
      </c>
      <c r="F61" s="9">
        <v>11</v>
      </c>
      <c r="G61" s="10" t="s">
        <v>45</v>
      </c>
      <c r="H61" s="39" t="s">
        <v>46</v>
      </c>
    </row>
    <row r="62" spans="1:256" s="17" customFormat="1" x14ac:dyDescent="0.2">
      <c r="A62" s="12" t="s">
        <v>83</v>
      </c>
      <c r="B62" s="13">
        <v>90</v>
      </c>
      <c r="C62" s="43">
        <v>15.9</v>
      </c>
      <c r="D62" s="43">
        <v>6.5</v>
      </c>
      <c r="E62" s="43">
        <v>11.7</v>
      </c>
      <c r="F62" s="43">
        <v>172.5</v>
      </c>
      <c r="G62" s="66" t="s">
        <v>84</v>
      </c>
      <c r="H62" s="45" t="s">
        <v>85</v>
      </c>
    </row>
    <row r="63" spans="1:256" ht="24" x14ac:dyDescent="0.2">
      <c r="A63" s="18" t="s">
        <v>72</v>
      </c>
      <c r="B63" s="26">
        <v>150</v>
      </c>
      <c r="C63" s="42">
        <v>3.65</v>
      </c>
      <c r="D63" s="42">
        <v>5.37</v>
      </c>
      <c r="E63" s="42">
        <v>36.68</v>
      </c>
      <c r="F63" s="42">
        <v>209.7</v>
      </c>
      <c r="G63" s="23" t="s">
        <v>86</v>
      </c>
      <c r="H63" s="40" t="s">
        <v>87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">
      <c r="A64" s="18" t="s">
        <v>88</v>
      </c>
      <c r="B64" s="26">
        <v>50</v>
      </c>
      <c r="C64" s="9">
        <v>5.15</v>
      </c>
      <c r="D64" s="9">
        <v>8.4</v>
      </c>
      <c r="E64" s="9">
        <v>40.880000000000003</v>
      </c>
      <c r="F64" s="9">
        <v>219.57</v>
      </c>
      <c r="G64" s="57" t="s">
        <v>89</v>
      </c>
      <c r="H64" s="67" t="s">
        <v>90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pans="1:256" x14ac:dyDescent="0.2">
      <c r="A65" s="21" t="s">
        <v>21</v>
      </c>
      <c r="B65" s="22">
        <v>222</v>
      </c>
      <c r="C65" s="23">
        <v>0.13</v>
      </c>
      <c r="D65" s="23">
        <v>0.02</v>
      </c>
      <c r="E65" s="23">
        <v>15.2</v>
      </c>
      <c r="F65" s="23">
        <v>62</v>
      </c>
      <c r="G65" s="23" t="s">
        <v>22</v>
      </c>
      <c r="H65" s="24" t="s">
        <v>23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x14ac:dyDescent="0.2">
      <c r="A66" s="25" t="s">
        <v>41</v>
      </c>
      <c r="B66" s="22">
        <v>20</v>
      </c>
      <c r="C66" s="41">
        <v>1.3</v>
      </c>
      <c r="D66" s="41">
        <v>0.2</v>
      </c>
      <c r="E66" s="41">
        <v>8.6</v>
      </c>
      <c r="F66" s="41">
        <v>43</v>
      </c>
      <c r="G66" s="42">
        <v>11</v>
      </c>
      <c r="H66" s="27" t="s">
        <v>42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x14ac:dyDescent="0.25">
      <c r="A67" s="28" t="s">
        <v>27</v>
      </c>
      <c r="B67" s="2">
        <f>SUM(B61:B66)</f>
        <v>582</v>
      </c>
      <c r="C67" s="29">
        <f>SUM(C61:C66)</f>
        <v>26.68</v>
      </c>
      <c r="D67" s="29">
        <f>SUM(D61:D66)</f>
        <v>20.589999999999996</v>
      </c>
      <c r="E67" s="29">
        <f>SUM(E61:E66)</f>
        <v>114.96</v>
      </c>
      <c r="F67" s="29">
        <f>SUM(F61:F66)</f>
        <v>717.77</v>
      </c>
      <c r="G67" s="30"/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pans="1:256" x14ac:dyDescent="0.25">
      <c r="A68" s="117" t="s">
        <v>28</v>
      </c>
      <c r="B68" s="118"/>
      <c r="C68" s="118"/>
      <c r="D68" s="118"/>
      <c r="E68" s="118"/>
      <c r="F68" s="118"/>
      <c r="G68" s="118"/>
      <c r="H68" s="119"/>
    </row>
    <row r="69" spans="1:256" ht="11.25" customHeight="1" x14ac:dyDescent="0.2">
      <c r="A69" s="2" t="s">
        <v>3</v>
      </c>
      <c r="B69" s="2" t="s">
        <v>4</v>
      </c>
      <c r="C69" s="3" t="s">
        <v>5</v>
      </c>
      <c r="D69" s="3" t="s">
        <v>6</v>
      </c>
      <c r="E69" s="3" t="s">
        <v>7</v>
      </c>
      <c r="F69" s="4" t="s">
        <v>8</v>
      </c>
      <c r="G69" s="5" t="s">
        <v>9</v>
      </c>
      <c r="H69" s="3" t="s">
        <v>10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5">
      <c r="A70" s="112" t="s">
        <v>11</v>
      </c>
      <c r="B70" s="113"/>
      <c r="C70" s="114"/>
      <c r="D70" s="114"/>
      <c r="E70" s="114"/>
      <c r="F70" s="114"/>
      <c r="G70" s="113"/>
      <c r="H70" s="115"/>
    </row>
    <row r="71" spans="1:256" x14ac:dyDescent="0.2">
      <c r="A71" s="46" t="s">
        <v>54</v>
      </c>
      <c r="B71" s="33">
        <v>100</v>
      </c>
      <c r="C71" s="47">
        <v>0.94</v>
      </c>
      <c r="D71" s="47">
        <v>10.14</v>
      </c>
      <c r="E71" s="47">
        <v>2.38</v>
      </c>
      <c r="F71" s="47">
        <v>104.9</v>
      </c>
      <c r="G71" s="10" t="s">
        <v>55</v>
      </c>
      <c r="H71" s="35" t="s">
        <v>56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x14ac:dyDescent="0.25">
      <c r="A72" s="68" t="s">
        <v>91</v>
      </c>
      <c r="B72" s="8">
        <v>90</v>
      </c>
      <c r="C72" s="9">
        <v>9.6999999999999993</v>
      </c>
      <c r="D72" s="9">
        <v>14.2</v>
      </c>
      <c r="E72" s="9">
        <v>8.1999999999999993</v>
      </c>
      <c r="F72" s="9">
        <v>198.4</v>
      </c>
      <c r="G72" s="69" t="s">
        <v>92</v>
      </c>
      <c r="H72" s="62" t="s">
        <v>93</v>
      </c>
    </row>
    <row r="73" spans="1:256" ht="12.75" customHeight="1" x14ac:dyDescent="0.2">
      <c r="A73" s="18" t="s">
        <v>18</v>
      </c>
      <c r="B73" s="19">
        <v>150</v>
      </c>
      <c r="C73" s="19">
        <v>5.52</v>
      </c>
      <c r="D73" s="19">
        <v>4.51</v>
      </c>
      <c r="E73" s="19">
        <v>26.45</v>
      </c>
      <c r="F73" s="19">
        <v>168.45</v>
      </c>
      <c r="G73" s="20" t="s">
        <v>19</v>
      </c>
      <c r="H73" s="18" t="s">
        <v>20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">
      <c r="A74" s="27" t="s">
        <v>38</v>
      </c>
      <c r="B74" s="19">
        <v>215</v>
      </c>
      <c r="C74" s="19">
        <v>7.0000000000000007E-2</v>
      </c>
      <c r="D74" s="19">
        <v>0.02</v>
      </c>
      <c r="E74" s="19">
        <v>15</v>
      </c>
      <c r="F74" s="19">
        <v>60</v>
      </c>
      <c r="G74" s="23" t="s">
        <v>39</v>
      </c>
      <c r="H74" s="40" t="s">
        <v>40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">
      <c r="A75" s="25" t="s">
        <v>24</v>
      </c>
      <c r="B75" s="26">
        <v>20</v>
      </c>
      <c r="C75" s="22">
        <f>3.2/2</f>
        <v>1.6</v>
      </c>
      <c r="D75" s="22">
        <f>0.4/2</f>
        <v>0.2</v>
      </c>
      <c r="E75" s="22">
        <f>20.4/2</f>
        <v>10.199999999999999</v>
      </c>
      <c r="F75" s="22">
        <v>50</v>
      </c>
      <c r="G75" s="19" t="s">
        <v>25</v>
      </c>
      <c r="H75" s="27" t="s">
        <v>26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x14ac:dyDescent="0.25">
      <c r="A76" s="28" t="s">
        <v>27</v>
      </c>
      <c r="B76" s="2">
        <f>SUM(B71:B75)</f>
        <v>575</v>
      </c>
      <c r="C76" s="29">
        <f>SUM(C71:C75)</f>
        <v>17.829999999999998</v>
      </c>
      <c r="D76" s="29">
        <f>SUM(D71:D75)</f>
        <v>29.07</v>
      </c>
      <c r="E76" s="29">
        <f>SUM(E71:E75)</f>
        <v>62.230000000000004</v>
      </c>
      <c r="F76" s="29">
        <f>SUM(F71:F75)</f>
        <v>581.75</v>
      </c>
      <c r="G76" s="30"/>
      <c r="H76" s="54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pans="1:256" x14ac:dyDescent="0.25">
      <c r="A77" s="117" t="s">
        <v>43</v>
      </c>
      <c r="B77" s="118"/>
      <c r="C77" s="118"/>
      <c r="D77" s="118"/>
      <c r="E77" s="118"/>
      <c r="F77" s="118"/>
      <c r="G77" s="118"/>
      <c r="H77" s="119"/>
    </row>
    <row r="78" spans="1:256" ht="11.25" customHeight="1" x14ac:dyDescent="0.2">
      <c r="A78" s="2" t="s">
        <v>3</v>
      </c>
      <c r="B78" s="2" t="s">
        <v>4</v>
      </c>
      <c r="C78" s="3" t="s">
        <v>5</v>
      </c>
      <c r="D78" s="3" t="s">
        <v>6</v>
      </c>
      <c r="E78" s="3" t="s">
        <v>7</v>
      </c>
      <c r="F78" s="4" t="s">
        <v>8</v>
      </c>
      <c r="G78" s="5" t="s">
        <v>9</v>
      </c>
      <c r="H78" s="3" t="s">
        <v>10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5">
      <c r="A79" s="120" t="s">
        <v>11</v>
      </c>
      <c r="B79" s="120"/>
      <c r="C79" s="120"/>
      <c r="D79" s="120"/>
      <c r="E79" s="120"/>
      <c r="F79" s="120"/>
      <c r="G79" s="120"/>
      <c r="H79" s="120"/>
    </row>
    <row r="80" spans="1:256" x14ac:dyDescent="0.2">
      <c r="A80" s="7" t="s">
        <v>67</v>
      </c>
      <c r="B80" s="8">
        <v>50</v>
      </c>
      <c r="C80" s="47">
        <v>0.35</v>
      </c>
      <c r="D80" s="47">
        <v>0.05</v>
      </c>
      <c r="E80" s="47">
        <v>0.95</v>
      </c>
      <c r="F80" s="47">
        <v>6</v>
      </c>
      <c r="G80" s="10" t="s">
        <v>68</v>
      </c>
      <c r="H80" s="39" t="s">
        <v>46</v>
      </c>
    </row>
    <row r="81" spans="1:256" x14ac:dyDescent="0.2">
      <c r="A81" s="60" t="s">
        <v>94</v>
      </c>
      <c r="B81" s="8">
        <v>90</v>
      </c>
      <c r="C81" s="9">
        <v>21.2</v>
      </c>
      <c r="D81" s="9">
        <v>11.43</v>
      </c>
      <c r="E81" s="9">
        <v>5.3</v>
      </c>
      <c r="F81" s="9">
        <v>220.3</v>
      </c>
      <c r="G81" s="69" t="s">
        <v>95</v>
      </c>
      <c r="H81" s="35" t="s">
        <v>96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x14ac:dyDescent="0.2">
      <c r="A82" s="27" t="s">
        <v>50</v>
      </c>
      <c r="B82" s="19">
        <v>150</v>
      </c>
      <c r="C82" s="23">
        <v>3.06</v>
      </c>
      <c r="D82" s="23">
        <v>4.8</v>
      </c>
      <c r="E82" s="23">
        <v>20.440000000000001</v>
      </c>
      <c r="F82" s="23">
        <v>137.25</v>
      </c>
      <c r="G82" s="19" t="s">
        <v>51</v>
      </c>
      <c r="H82" s="27" t="s">
        <v>52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">
      <c r="A83" s="40" t="s">
        <v>97</v>
      </c>
      <c r="B83" s="26">
        <v>50</v>
      </c>
      <c r="C83" s="9">
        <v>3.54</v>
      </c>
      <c r="D83" s="9">
        <v>6.57</v>
      </c>
      <c r="E83" s="9">
        <v>27.87</v>
      </c>
      <c r="F83" s="9">
        <v>185</v>
      </c>
      <c r="G83" s="53" t="s">
        <v>98</v>
      </c>
      <c r="H83" s="39" t="s">
        <v>99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">
      <c r="A84" s="21" t="s">
        <v>21</v>
      </c>
      <c r="B84" s="22">
        <v>222</v>
      </c>
      <c r="C84" s="23">
        <v>0.13</v>
      </c>
      <c r="D84" s="23">
        <v>0.02</v>
      </c>
      <c r="E84" s="23">
        <v>15.2</v>
      </c>
      <c r="F84" s="23">
        <v>62</v>
      </c>
      <c r="G84" s="23" t="s">
        <v>22</v>
      </c>
      <c r="H84" s="24" t="s">
        <v>23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">
      <c r="A85" s="25" t="s">
        <v>41</v>
      </c>
      <c r="B85" s="22">
        <v>20</v>
      </c>
      <c r="C85" s="41">
        <v>1.3</v>
      </c>
      <c r="D85" s="41">
        <v>0.2</v>
      </c>
      <c r="E85" s="41">
        <v>8.6</v>
      </c>
      <c r="F85" s="41">
        <v>43</v>
      </c>
      <c r="G85" s="42">
        <v>11</v>
      </c>
      <c r="H85" s="27" t="s">
        <v>42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x14ac:dyDescent="0.25">
      <c r="A86" s="28" t="s">
        <v>27</v>
      </c>
      <c r="B86" s="2">
        <f>SUM(B80:B85)</f>
        <v>582</v>
      </c>
      <c r="C86" s="29">
        <f>SUM(C80:C85)</f>
        <v>29.58</v>
      </c>
      <c r="D86" s="29">
        <f>SUM(D80:D85)</f>
        <v>23.07</v>
      </c>
      <c r="E86" s="29">
        <f>SUM(E80:E85)</f>
        <v>78.36</v>
      </c>
      <c r="F86" s="29">
        <f>SUM(F80:F85)</f>
        <v>653.54999999999995</v>
      </c>
      <c r="G86" s="30"/>
      <c r="H86" s="54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  <c r="IT86" s="55"/>
      <c r="IU86" s="55"/>
      <c r="IV86" s="55"/>
    </row>
    <row r="87" spans="1:256" x14ac:dyDescent="0.25">
      <c r="A87" s="117" t="s">
        <v>53</v>
      </c>
      <c r="B87" s="118"/>
      <c r="C87" s="118"/>
      <c r="D87" s="118"/>
      <c r="E87" s="118"/>
      <c r="F87" s="118"/>
      <c r="G87" s="118"/>
      <c r="H87" s="119"/>
    </row>
    <row r="88" spans="1:256" ht="9.75" customHeight="1" x14ac:dyDescent="0.2">
      <c r="A88" s="2" t="s">
        <v>3</v>
      </c>
      <c r="B88" s="2" t="s">
        <v>4</v>
      </c>
      <c r="C88" s="3" t="s">
        <v>5</v>
      </c>
      <c r="D88" s="3" t="s">
        <v>6</v>
      </c>
      <c r="E88" s="3" t="s">
        <v>7</v>
      </c>
      <c r="F88" s="4" t="s">
        <v>8</v>
      </c>
      <c r="G88" s="5" t="s">
        <v>9</v>
      </c>
      <c r="H88" s="3" t="s">
        <v>10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5">
      <c r="A89" s="112" t="s">
        <v>11</v>
      </c>
      <c r="B89" s="113"/>
      <c r="C89" s="114"/>
      <c r="D89" s="114"/>
      <c r="E89" s="114"/>
      <c r="F89" s="114"/>
      <c r="G89" s="113"/>
      <c r="H89" s="115"/>
    </row>
    <row r="90" spans="1:256" ht="14.25" customHeight="1" x14ac:dyDescent="0.2">
      <c r="A90" s="31" t="s">
        <v>29</v>
      </c>
      <c r="B90" s="33">
        <v>70</v>
      </c>
      <c r="C90" s="9">
        <v>2.99</v>
      </c>
      <c r="D90" s="9">
        <v>10</v>
      </c>
      <c r="E90" s="9">
        <v>2.15</v>
      </c>
      <c r="F90" s="9">
        <v>110.46</v>
      </c>
      <c r="G90" s="34" t="s">
        <v>30</v>
      </c>
      <c r="H90" s="35" t="s">
        <v>31</v>
      </c>
    </row>
    <row r="91" spans="1:256" x14ac:dyDescent="0.2">
      <c r="A91" s="70" t="s">
        <v>100</v>
      </c>
      <c r="B91" s="49">
        <v>100</v>
      </c>
      <c r="C91" s="41">
        <v>14.1</v>
      </c>
      <c r="D91" s="41">
        <v>15.3</v>
      </c>
      <c r="E91" s="41">
        <v>3.2</v>
      </c>
      <c r="F91" s="41">
        <v>205.9</v>
      </c>
      <c r="G91" s="71" t="s">
        <v>101</v>
      </c>
      <c r="H91" s="27" t="s">
        <v>102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">
      <c r="A92" s="25" t="s">
        <v>60</v>
      </c>
      <c r="B92" s="49">
        <v>150</v>
      </c>
      <c r="C92" s="50">
        <v>8.6</v>
      </c>
      <c r="D92" s="50">
        <v>6.09</v>
      </c>
      <c r="E92" s="50">
        <v>38.64</v>
      </c>
      <c r="F92" s="50">
        <v>243.75</v>
      </c>
      <c r="G92" s="23" t="s">
        <v>61</v>
      </c>
      <c r="H92" s="51" t="s">
        <v>62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">
      <c r="A93" s="27" t="s">
        <v>38</v>
      </c>
      <c r="B93" s="19">
        <v>215</v>
      </c>
      <c r="C93" s="19">
        <v>7.0000000000000007E-2</v>
      </c>
      <c r="D93" s="19">
        <v>0.02</v>
      </c>
      <c r="E93" s="19">
        <v>15</v>
      </c>
      <c r="F93" s="19">
        <v>60</v>
      </c>
      <c r="G93" s="23" t="s">
        <v>39</v>
      </c>
      <c r="H93" s="40" t="s">
        <v>40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">
      <c r="A94" s="25" t="s">
        <v>24</v>
      </c>
      <c r="B94" s="26">
        <v>20</v>
      </c>
      <c r="C94" s="22">
        <f>3.2/2</f>
        <v>1.6</v>
      </c>
      <c r="D94" s="22">
        <f>0.4/2</f>
        <v>0.2</v>
      </c>
      <c r="E94" s="22">
        <f>20.4/2</f>
        <v>10.199999999999999</v>
      </c>
      <c r="F94" s="22">
        <v>50</v>
      </c>
      <c r="G94" s="19" t="s">
        <v>25</v>
      </c>
      <c r="H94" s="27" t="s">
        <v>26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5">
      <c r="A95" s="28" t="s">
        <v>27</v>
      </c>
      <c r="B95" s="2">
        <f>SUM(B90:B94)</f>
        <v>555</v>
      </c>
      <c r="C95" s="29">
        <f>SUM(C90:C94)</f>
        <v>27.36</v>
      </c>
      <c r="D95" s="29">
        <f>SUM(D90:D94)</f>
        <v>31.61</v>
      </c>
      <c r="E95" s="29">
        <f>SUM(E90:E94)</f>
        <v>69.19</v>
      </c>
      <c r="F95" s="29">
        <f>SUM(F90:F94)</f>
        <v>670.11</v>
      </c>
      <c r="G95" s="30"/>
      <c r="H95" s="54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  <c r="IQ95" s="55"/>
      <c r="IR95" s="55"/>
      <c r="IS95" s="55"/>
      <c r="IT95" s="55"/>
      <c r="IU95" s="55"/>
      <c r="IV95" s="55"/>
    </row>
    <row r="96" spans="1:256" x14ac:dyDescent="0.25">
      <c r="A96" s="121" t="s">
        <v>66</v>
      </c>
      <c r="B96" s="121"/>
      <c r="C96" s="121"/>
      <c r="D96" s="121"/>
      <c r="E96" s="121"/>
      <c r="F96" s="121"/>
      <c r="G96" s="121"/>
      <c r="H96" s="121"/>
    </row>
    <row r="97" spans="1:256" ht="12" customHeight="1" x14ac:dyDescent="0.2">
      <c r="A97" s="2" t="s">
        <v>3</v>
      </c>
      <c r="B97" s="2" t="s">
        <v>4</v>
      </c>
      <c r="C97" s="3" t="s">
        <v>5</v>
      </c>
      <c r="D97" s="3" t="s">
        <v>6</v>
      </c>
      <c r="E97" s="3" t="s">
        <v>7</v>
      </c>
      <c r="F97" s="4" t="s">
        <v>8</v>
      </c>
      <c r="G97" s="5" t="s">
        <v>9</v>
      </c>
      <c r="H97" s="3" t="s">
        <v>10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A98" s="112" t="s">
        <v>11</v>
      </c>
      <c r="B98" s="113"/>
      <c r="C98" s="114"/>
      <c r="D98" s="114"/>
      <c r="E98" s="114"/>
      <c r="F98" s="114"/>
      <c r="G98" s="113"/>
      <c r="H98" s="115"/>
    </row>
    <row r="99" spans="1:256" ht="24" x14ac:dyDescent="0.25">
      <c r="A99" s="7" t="s">
        <v>103</v>
      </c>
      <c r="B99" s="8">
        <v>100</v>
      </c>
      <c r="C99" s="9">
        <v>1.31</v>
      </c>
      <c r="D99" s="9">
        <v>3.25</v>
      </c>
      <c r="E99" s="9">
        <v>6.47</v>
      </c>
      <c r="F99" s="9">
        <v>60.4</v>
      </c>
      <c r="G99" s="10" t="s">
        <v>104</v>
      </c>
      <c r="H99" s="11" t="s">
        <v>105</v>
      </c>
    </row>
    <row r="100" spans="1:256" ht="12.75" customHeight="1" x14ac:dyDescent="0.2">
      <c r="A100" s="40" t="s">
        <v>106</v>
      </c>
      <c r="B100" s="26">
        <v>230</v>
      </c>
      <c r="C100" s="73">
        <v>18.13</v>
      </c>
      <c r="D100" s="73">
        <v>14.03</v>
      </c>
      <c r="E100" s="73">
        <v>47.61</v>
      </c>
      <c r="F100" s="73">
        <v>393.83</v>
      </c>
      <c r="G100" s="19" t="s">
        <v>107</v>
      </c>
      <c r="H100" s="74" t="s">
        <v>108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75" customFormat="1" x14ac:dyDescent="0.2">
      <c r="A101" s="40" t="s">
        <v>97</v>
      </c>
      <c r="B101" s="26">
        <v>50</v>
      </c>
      <c r="C101" s="9">
        <v>3.54</v>
      </c>
      <c r="D101" s="9">
        <v>6.57</v>
      </c>
      <c r="E101" s="9">
        <v>27.87</v>
      </c>
      <c r="F101" s="9">
        <v>185</v>
      </c>
      <c r="G101" s="53" t="s">
        <v>98</v>
      </c>
      <c r="H101" s="39" t="s">
        <v>99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</row>
    <row r="102" spans="1:256" x14ac:dyDescent="0.2">
      <c r="A102" s="21" t="s">
        <v>21</v>
      </c>
      <c r="B102" s="22">
        <v>222</v>
      </c>
      <c r="C102" s="23">
        <v>0.13</v>
      </c>
      <c r="D102" s="23">
        <v>0.02</v>
      </c>
      <c r="E102" s="23">
        <v>15.2</v>
      </c>
      <c r="F102" s="23">
        <v>62</v>
      </c>
      <c r="G102" s="23" t="s">
        <v>22</v>
      </c>
      <c r="H102" s="24" t="s">
        <v>23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">
      <c r="A103" s="25" t="s">
        <v>41</v>
      </c>
      <c r="B103" s="22">
        <v>20</v>
      </c>
      <c r="C103" s="41">
        <v>1.3</v>
      </c>
      <c r="D103" s="41">
        <v>0.2</v>
      </c>
      <c r="E103" s="41">
        <v>8.6</v>
      </c>
      <c r="F103" s="41">
        <v>43</v>
      </c>
      <c r="G103" s="42">
        <v>11</v>
      </c>
      <c r="H103" s="27" t="s">
        <v>42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5">
      <c r="A104" s="28" t="s">
        <v>27</v>
      </c>
      <c r="B104" s="2">
        <f>SUM(B99:B103)</f>
        <v>622</v>
      </c>
      <c r="C104" s="29">
        <f>SUM(C99:C103)</f>
        <v>24.409999999999997</v>
      </c>
      <c r="D104" s="29">
        <f>SUM(D99:D103)</f>
        <v>24.07</v>
      </c>
      <c r="E104" s="29">
        <f>SUM(E99:E103)</f>
        <v>105.75</v>
      </c>
      <c r="F104" s="29">
        <f>SUM(F99:F103)</f>
        <v>744.23</v>
      </c>
      <c r="G104" s="30"/>
      <c r="H104" s="54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  <c r="IQ104" s="55"/>
      <c r="IR104" s="55"/>
      <c r="IS104" s="55"/>
      <c r="IT104" s="55"/>
      <c r="IU104" s="55"/>
      <c r="IV104" s="55"/>
    </row>
    <row r="105" spans="1:256" x14ac:dyDescent="0.25">
      <c r="A105" s="117" t="s">
        <v>75</v>
      </c>
      <c r="B105" s="118"/>
      <c r="C105" s="118"/>
      <c r="D105" s="118"/>
      <c r="E105" s="118"/>
      <c r="F105" s="118"/>
      <c r="G105" s="118"/>
      <c r="H105" s="119"/>
    </row>
    <row r="106" spans="1:256" ht="11.25" customHeight="1" x14ac:dyDescent="0.2">
      <c r="A106" s="2" t="s">
        <v>3</v>
      </c>
      <c r="B106" s="2" t="s">
        <v>4</v>
      </c>
      <c r="C106" s="3" t="s">
        <v>5</v>
      </c>
      <c r="D106" s="3" t="s">
        <v>6</v>
      </c>
      <c r="E106" s="3" t="s">
        <v>7</v>
      </c>
      <c r="F106" s="4" t="s">
        <v>8</v>
      </c>
      <c r="G106" s="5" t="s">
        <v>9</v>
      </c>
      <c r="H106" s="3" t="s">
        <v>10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5">
      <c r="A107" s="112" t="s">
        <v>11</v>
      </c>
      <c r="B107" s="113"/>
      <c r="C107" s="114"/>
      <c r="D107" s="114"/>
      <c r="E107" s="114"/>
      <c r="F107" s="114"/>
      <c r="G107" s="113"/>
      <c r="H107" s="115"/>
    </row>
    <row r="108" spans="1:256" ht="25.5" customHeight="1" x14ac:dyDescent="0.25">
      <c r="A108" s="31" t="s">
        <v>109</v>
      </c>
      <c r="B108" s="33">
        <v>100</v>
      </c>
      <c r="C108" s="47">
        <v>1.41</v>
      </c>
      <c r="D108" s="47">
        <v>6.01</v>
      </c>
      <c r="E108" s="47">
        <v>8.26</v>
      </c>
      <c r="F108" s="47">
        <v>92.8</v>
      </c>
      <c r="G108" s="34" t="s">
        <v>110</v>
      </c>
      <c r="H108" s="11" t="s">
        <v>111</v>
      </c>
    </row>
    <row r="109" spans="1:256" s="189" customFormat="1" ht="12" customHeight="1" x14ac:dyDescent="0.2">
      <c r="A109" s="184" t="s">
        <v>112</v>
      </c>
      <c r="B109" s="185">
        <v>90</v>
      </c>
      <c r="C109" s="186">
        <v>20.8</v>
      </c>
      <c r="D109" s="186">
        <v>12.1</v>
      </c>
      <c r="E109" s="186">
        <v>5.01</v>
      </c>
      <c r="F109" s="186">
        <v>223.2</v>
      </c>
      <c r="G109" s="187" t="s">
        <v>113</v>
      </c>
      <c r="H109" s="188" t="s">
        <v>114</v>
      </c>
    </row>
    <row r="110" spans="1:256" x14ac:dyDescent="0.2">
      <c r="A110" s="7" t="s">
        <v>115</v>
      </c>
      <c r="B110" s="8">
        <v>150</v>
      </c>
      <c r="C110" s="9">
        <v>4.2</v>
      </c>
      <c r="D110" s="9">
        <v>4.8</v>
      </c>
      <c r="E110" s="9">
        <v>32.700000000000003</v>
      </c>
      <c r="F110" s="9">
        <v>189.3</v>
      </c>
      <c r="G110" s="10" t="s">
        <v>116</v>
      </c>
      <c r="H110" s="35" t="s">
        <v>117</v>
      </c>
    </row>
    <row r="111" spans="1:256" x14ac:dyDescent="0.2">
      <c r="A111" s="27" t="s">
        <v>38</v>
      </c>
      <c r="B111" s="19">
        <v>215</v>
      </c>
      <c r="C111" s="19">
        <v>7.0000000000000007E-2</v>
      </c>
      <c r="D111" s="19">
        <v>0.02</v>
      </c>
      <c r="E111" s="19">
        <v>15</v>
      </c>
      <c r="F111" s="19">
        <v>60</v>
      </c>
      <c r="G111" s="23" t="s">
        <v>39</v>
      </c>
      <c r="H111" s="40" t="s">
        <v>40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">
      <c r="A112" s="25" t="s">
        <v>24</v>
      </c>
      <c r="B112" s="26">
        <v>20</v>
      </c>
      <c r="C112" s="22">
        <f>3.2/2</f>
        <v>1.6</v>
      </c>
      <c r="D112" s="22">
        <f>0.4/2</f>
        <v>0.2</v>
      </c>
      <c r="E112" s="22">
        <f>20.4/2</f>
        <v>10.199999999999999</v>
      </c>
      <c r="F112" s="22">
        <v>50</v>
      </c>
      <c r="G112" s="19" t="s">
        <v>25</v>
      </c>
      <c r="H112" s="27" t="s">
        <v>26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ht="13.5" customHeight="1" x14ac:dyDescent="0.25">
      <c r="A113" s="28" t="s">
        <v>27</v>
      </c>
      <c r="B113" s="2">
        <f>SUM(B108:B112)</f>
        <v>575</v>
      </c>
      <c r="C113" s="29">
        <f>SUM(C108:C112)</f>
        <v>28.080000000000002</v>
      </c>
      <c r="D113" s="29">
        <f>SUM(D108:D112)</f>
        <v>23.13</v>
      </c>
      <c r="E113" s="29">
        <f>SUM(E108:E112)</f>
        <v>71.17</v>
      </c>
      <c r="F113" s="29">
        <f>SUM(F108:F112)</f>
        <v>615.29999999999995</v>
      </c>
      <c r="G113" s="30"/>
      <c r="H113" s="54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  <c r="IQ113" s="55"/>
      <c r="IR113" s="55"/>
      <c r="IS113" s="55"/>
      <c r="IT113" s="55"/>
      <c r="IU113" s="55"/>
      <c r="IV113" s="55"/>
    </row>
    <row r="115" spans="1:256" x14ac:dyDescent="0.25">
      <c r="B115" s="79"/>
      <c r="C115" s="80"/>
      <c r="D115" s="80"/>
      <c r="E115" s="80"/>
      <c r="F115" s="80"/>
      <c r="G115" s="81"/>
    </row>
  </sheetData>
  <mergeCells count="27">
    <mergeCell ref="A98:H98"/>
    <mergeCell ref="A105:H105"/>
    <mergeCell ref="A107:H107"/>
    <mergeCell ref="A70:H70"/>
    <mergeCell ref="A77:H77"/>
    <mergeCell ref="A79:H79"/>
    <mergeCell ref="A87:H87"/>
    <mergeCell ref="A89:H89"/>
    <mergeCell ref="A96:H96"/>
    <mergeCell ref="A68:H68"/>
    <mergeCell ref="A21:H21"/>
    <mergeCell ref="A23:H23"/>
    <mergeCell ref="A30:H30"/>
    <mergeCell ref="A32:H32"/>
    <mergeCell ref="A40:H40"/>
    <mergeCell ref="A42:H42"/>
    <mergeCell ref="A49:H49"/>
    <mergeCell ref="A51:H51"/>
    <mergeCell ref="A57:H57"/>
    <mergeCell ref="A58:H58"/>
    <mergeCell ref="A60:H60"/>
    <mergeCell ref="A14:H14"/>
    <mergeCell ref="A1:H1"/>
    <mergeCell ref="A2:H2"/>
    <mergeCell ref="A3:H3"/>
    <mergeCell ref="A5:H5"/>
    <mergeCell ref="A12:H12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7AACD-D302-41C0-9021-CAF443B23BCD}">
  <dimension ref="A1:IV111"/>
  <sheetViews>
    <sheetView zoomScale="140" zoomScaleNormal="140" workbookViewId="0">
      <selection activeCell="L22" sqref="L22"/>
    </sheetView>
  </sheetViews>
  <sheetFormatPr defaultRowHeight="12" x14ac:dyDescent="0.25"/>
  <cols>
    <col min="1" max="1" width="31.7109375" style="78" customWidth="1"/>
    <col min="2" max="2" width="8.140625" style="63" customWidth="1"/>
    <col min="3" max="4" width="7.7109375" style="1" customWidth="1"/>
    <col min="5" max="5" width="8.42578125" style="1" customWidth="1"/>
    <col min="6" max="6" width="7.42578125" style="1" customWidth="1"/>
    <col min="7" max="7" width="7.28515625" style="63" customWidth="1"/>
    <col min="8" max="8" width="16.7109375" style="63" customWidth="1"/>
    <col min="9" max="256" width="9.140625" style="1"/>
    <col min="257" max="257" width="31.7109375" style="1" customWidth="1"/>
    <col min="258" max="258" width="8.140625" style="1" customWidth="1"/>
    <col min="259" max="260" width="7.7109375" style="1" customWidth="1"/>
    <col min="261" max="261" width="8.42578125" style="1" customWidth="1"/>
    <col min="262" max="262" width="7.42578125" style="1" customWidth="1"/>
    <col min="263" max="263" width="7.28515625" style="1" customWidth="1"/>
    <col min="264" max="264" width="16.7109375" style="1" customWidth="1"/>
    <col min="265" max="512" width="9.140625" style="1"/>
    <col min="513" max="513" width="31.7109375" style="1" customWidth="1"/>
    <col min="514" max="514" width="8.140625" style="1" customWidth="1"/>
    <col min="515" max="516" width="7.7109375" style="1" customWidth="1"/>
    <col min="517" max="517" width="8.42578125" style="1" customWidth="1"/>
    <col min="518" max="518" width="7.42578125" style="1" customWidth="1"/>
    <col min="519" max="519" width="7.28515625" style="1" customWidth="1"/>
    <col min="520" max="520" width="16.7109375" style="1" customWidth="1"/>
    <col min="521" max="768" width="9.140625" style="1"/>
    <col min="769" max="769" width="31.7109375" style="1" customWidth="1"/>
    <col min="770" max="770" width="8.140625" style="1" customWidth="1"/>
    <col min="771" max="772" width="7.7109375" style="1" customWidth="1"/>
    <col min="773" max="773" width="8.42578125" style="1" customWidth="1"/>
    <col min="774" max="774" width="7.42578125" style="1" customWidth="1"/>
    <col min="775" max="775" width="7.28515625" style="1" customWidth="1"/>
    <col min="776" max="776" width="16.7109375" style="1" customWidth="1"/>
    <col min="777" max="1024" width="9.140625" style="1"/>
    <col min="1025" max="1025" width="31.7109375" style="1" customWidth="1"/>
    <col min="1026" max="1026" width="8.140625" style="1" customWidth="1"/>
    <col min="1027" max="1028" width="7.7109375" style="1" customWidth="1"/>
    <col min="1029" max="1029" width="8.42578125" style="1" customWidth="1"/>
    <col min="1030" max="1030" width="7.42578125" style="1" customWidth="1"/>
    <col min="1031" max="1031" width="7.28515625" style="1" customWidth="1"/>
    <col min="1032" max="1032" width="16.7109375" style="1" customWidth="1"/>
    <col min="1033" max="1280" width="9.140625" style="1"/>
    <col min="1281" max="1281" width="31.7109375" style="1" customWidth="1"/>
    <col min="1282" max="1282" width="8.140625" style="1" customWidth="1"/>
    <col min="1283" max="1284" width="7.7109375" style="1" customWidth="1"/>
    <col min="1285" max="1285" width="8.42578125" style="1" customWidth="1"/>
    <col min="1286" max="1286" width="7.42578125" style="1" customWidth="1"/>
    <col min="1287" max="1287" width="7.28515625" style="1" customWidth="1"/>
    <col min="1288" max="1288" width="16.7109375" style="1" customWidth="1"/>
    <col min="1289" max="1536" width="9.140625" style="1"/>
    <col min="1537" max="1537" width="31.7109375" style="1" customWidth="1"/>
    <col min="1538" max="1538" width="8.140625" style="1" customWidth="1"/>
    <col min="1539" max="1540" width="7.7109375" style="1" customWidth="1"/>
    <col min="1541" max="1541" width="8.42578125" style="1" customWidth="1"/>
    <col min="1542" max="1542" width="7.42578125" style="1" customWidth="1"/>
    <col min="1543" max="1543" width="7.28515625" style="1" customWidth="1"/>
    <col min="1544" max="1544" width="16.7109375" style="1" customWidth="1"/>
    <col min="1545" max="1792" width="9.140625" style="1"/>
    <col min="1793" max="1793" width="31.7109375" style="1" customWidth="1"/>
    <col min="1794" max="1794" width="8.140625" style="1" customWidth="1"/>
    <col min="1795" max="1796" width="7.7109375" style="1" customWidth="1"/>
    <col min="1797" max="1797" width="8.42578125" style="1" customWidth="1"/>
    <col min="1798" max="1798" width="7.42578125" style="1" customWidth="1"/>
    <col min="1799" max="1799" width="7.28515625" style="1" customWidth="1"/>
    <col min="1800" max="1800" width="16.7109375" style="1" customWidth="1"/>
    <col min="1801" max="2048" width="9.140625" style="1"/>
    <col min="2049" max="2049" width="31.7109375" style="1" customWidth="1"/>
    <col min="2050" max="2050" width="8.140625" style="1" customWidth="1"/>
    <col min="2051" max="2052" width="7.7109375" style="1" customWidth="1"/>
    <col min="2053" max="2053" width="8.42578125" style="1" customWidth="1"/>
    <col min="2054" max="2054" width="7.42578125" style="1" customWidth="1"/>
    <col min="2055" max="2055" width="7.28515625" style="1" customWidth="1"/>
    <col min="2056" max="2056" width="16.7109375" style="1" customWidth="1"/>
    <col min="2057" max="2304" width="9.140625" style="1"/>
    <col min="2305" max="2305" width="31.7109375" style="1" customWidth="1"/>
    <col min="2306" max="2306" width="8.140625" style="1" customWidth="1"/>
    <col min="2307" max="2308" width="7.7109375" style="1" customWidth="1"/>
    <col min="2309" max="2309" width="8.42578125" style="1" customWidth="1"/>
    <col min="2310" max="2310" width="7.42578125" style="1" customWidth="1"/>
    <col min="2311" max="2311" width="7.28515625" style="1" customWidth="1"/>
    <col min="2312" max="2312" width="16.7109375" style="1" customWidth="1"/>
    <col min="2313" max="2560" width="9.140625" style="1"/>
    <col min="2561" max="2561" width="31.7109375" style="1" customWidth="1"/>
    <col min="2562" max="2562" width="8.140625" style="1" customWidth="1"/>
    <col min="2563" max="2564" width="7.7109375" style="1" customWidth="1"/>
    <col min="2565" max="2565" width="8.42578125" style="1" customWidth="1"/>
    <col min="2566" max="2566" width="7.42578125" style="1" customWidth="1"/>
    <col min="2567" max="2567" width="7.28515625" style="1" customWidth="1"/>
    <col min="2568" max="2568" width="16.7109375" style="1" customWidth="1"/>
    <col min="2569" max="2816" width="9.140625" style="1"/>
    <col min="2817" max="2817" width="31.7109375" style="1" customWidth="1"/>
    <col min="2818" max="2818" width="8.140625" style="1" customWidth="1"/>
    <col min="2819" max="2820" width="7.7109375" style="1" customWidth="1"/>
    <col min="2821" max="2821" width="8.42578125" style="1" customWidth="1"/>
    <col min="2822" max="2822" width="7.42578125" style="1" customWidth="1"/>
    <col min="2823" max="2823" width="7.28515625" style="1" customWidth="1"/>
    <col min="2824" max="2824" width="16.7109375" style="1" customWidth="1"/>
    <col min="2825" max="3072" width="9.140625" style="1"/>
    <col min="3073" max="3073" width="31.7109375" style="1" customWidth="1"/>
    <col min="3074" max="3074" width="8.140625" style="1" customWidth="1"/>
    <col min="3075" max="3076" width="7.7109375" style="1" customWidth="1"/>
    <col min="3077" max="3077" width="8.42578125" style="1" customWidth="1"/>
    <col min="3078" max="3078" width="7.42578125" style="1" customWidth="1"/>
    <col min="3079" max="3079" width="7.28515625" style="1" customWidth="1"/>
    <col min="3080" max="3080" width="16.7109375" style="1" customWidth="1"/>
    <col min="3081" max="3328" width="9.140625" style="1"/>
    <col min="3329" max="3329" width="31.7109375" style="1" customWidth="1"/>
    <col min="3330" max="3330" width="8.140625" style="1" customWidth="1"/>
    <col min="3331" max="3332" width="7.7109375" style="1" customWidth="1"/>
    <col min="3333" max="3333" width="8.42578125" style="1" customWidth="1"/>
    <col min="3334" max="3334" width="7.42578125" style="1" customWidth="1"/>
    <col min="3335" max="3335" width="7.28515625" style="1" customWidth="1"/>
    <col min="3336" max="3336" width="16.7109375" style="1" customWidth="1"/>
    <col min="3337" max="3584" width="9.140625" style="1"/>
    <col min="3585" max="3585" width="31.7109375" style="1" customWidth="1"/>
    <col min="3586" max="3586" width="8.140625" style="1" customWidth="1"/>
    <col min="3587" max="3588" width="7.7109375" style="1" customWidth="1"/>
    <col min="3589" max="3589" width="8.42578125" style="1" customWidth="1"/>
    <col min="3590" max="3590" width="7.42578125" style="1" customWidth="1"/>
    <col min="3591" max="3591" width="7.28515625" style="1" customWidth="1"/>
    <col min="3592" max="3592" width="16.7109375" style="1" customWidth="1"/>
    <col min="3593" max="3840" width="9.140625" style="1"/>
    <col min="3841" max="3841" width="31.7109375" style="1" customWidth="1"/>
    <col min="3842" max="3842" width="8.140625" style="1" customWidth="1"/>
    <col min="3843" max="3844" width="7.7109375" style="1" customWidth="1"/>
    <col min="3845" max="3845" width="8.42578125" style="1" customWidth="1"/>
    <col min="3846" max="3846" width="7.42578125" style="1" customWidth="1"/>
    <col min="3847" max="3847" width="7.28515625" style="1" customWidth="1"/>
    <col min="3848" max="3848" width="16.7109375" style="1" customWidth="1"/>
    <col min="3849" max="4096" width="9.140625" style="1"/>
    <col min="4097" max="4097" width="31.7109375" style="1" customWidth="1"/>
    <col min="4098" max="4098" width="8.140625" style="1" customWidth="1"/>
    <col min="4099" max="4100" width="7.7109375" style="1" customWidth="1"/>
    <col min="4101" max="4101" width="8.42578125" style="1" customWidth="1"/>
    <col min="4102" max="4102" width="7.42578125" style="1" customWidth="1"/>
    <col min="4103" max="4103" width="7.28515625" style="1" customWidth="1"/>
    <col min="4104" max="4104" width="16.7109375" style="1" customWidth="1"/>
    <col min="4105" max="4352" width="9.140625" style="1"/>
    <col min="4353" max="4353" width="31.7109375" style="1" customWidth="1"/>
    <col min="4354" max="4354" width="8.140625" style="1" customWidth="1"/>
    <col min="4355" max="4356" width="7.7109375" style="1" customWidth="1"/>
    <col min="4357" max="4357" width="8.42578125" style="1" customWidth="1"/>
    <col min="4358" max="4358" width="7.42578125" style="1" customWidth="1"/>
    <col min="4359" max="4359" width="7.28515625" style="1" customWidth="1"/>
    <col min="4360" max="4360" width="16.7109375" style="1" customWidth="1"/>
    <col min="4361" max="4608" width="9.140625" style="1"/>
    <col min="4609" max="4609" width="31.7109375" style="1" customWidth="1"/>
    <col min="4610" max="4610" width="8.140625" style="1" customWidth="1"/>
    <col min="4611" max="4612" width="7.7109375" style="1" customWidth="1"/>
    <col min="4613" max="4613" width="8.42578125" style="1" customWidth="1"/>
    <col min="4614" max="4614" width="7.42578125" style="1" customWidth="1"/>
    <col min="4615" max="4615" width="7.28515625" style="1" customWidth="1"/>
    <col min="4616" max="4616" width="16.7109375" style="1" customWidth="1"/>
    <col min="4617" max="4864" width="9.140625" style="1"/>
    <col min="4865" max="4865" width="31.7109375" style="1" customWidth="1"/>
    <col min="4866" max="4866" width="8.140625" style="1" customWidth="1"/>
    <col min="4867" max="4868" width="7.7109375" style="1" customWidth="1"/>
    <col min="4869" max="4869" width="8.42578125" style="1" customWidth="1"/>
    <col min="4870" max="4870" width="7.42578125" style="1" customWidth="1"/>
    <col min="4871" max="4871" width="7.28515625" style="1" customWidth="1"/>
    <col min="4872" max="4872" width="16.7109375" style="1" customWidth="1"/>
    <col min="4873" max="5120" width="9.140625" style="1"/>
    <col min="5121" max="5121" width="31.7109375" style="1" customWidth="1"/>
    <col min="5122" max="5122" width="8.140625" style="1" customWidth="1"/>
    <col min="5123" max="5124" width="7.7109375" style="1" customWidth="1"/>
    <col min="5125" max="5125" width="8.42578125" style="1" customWidth="1"/>
    <col min="5126" max="5126" width="7.42578125" style="1" customWidth="1"/>
    <col min="5127" max="5127" width="7.28515625" style="1" customWidth="1"/>
    <col min="5128" max="5128" width="16.7109375" style="1" customWidth="1"/>
    <col min="5129" max="5376" width="9.140625" style="1"/>
    <col min="5377" max="5377" width="31.7109375" style="1" customWidth="1"/>
    <col min="5378" max="5378" width="8.140625" style="1" customWidth="1"/>
    <col min="5379" max="5380" width="7.7109375" style="1" customWidth="1"/>
    <col min="5381" max="5381" width="8.42578125" style="1" customWidth="1"/>
    <col min="5382" max="5382" width="7.42578125" style="1" customWidth="1"/>
    <col min="5383" max="5383" width="7.28515625" style="1" customWidth="1"/>
    <col min="5384" max="5384" width="16.7109375" style="1" customWidth="1"/>
    <col min="5385" max="5632" width="9.140625" style="1"/>
    <col min="5633" max="5633" width="31.7109375" style="1" customWidth="1"/>
    <col min="5634" max="5634" width="8.140625" style="1" customWidth="1"/>
    <col min="5635" max="5636" width="7.7109375" style="1" customWidth="1"/>
    <col min="5637" max="5637" width="8.42578125" style="1" customWidth="1"/>
    <col min="5638" max="5638" width="7.42578125" style="1" customWidth="1"/>
    <col min="5639" max="5639" width="7.28515625" style="1" customWidth="1"/>
    <col min="5640" max="5640" width="16.7109375" style="1" customWidth="1"/>
    <col min="5641" max="5888" width="9.140625" style="1"/>
    <col min="5889" max="5889" width="31.7109375" style="1" customWidth="1"/>
    <col min="5890" max="5890" width="8.140625" style="1" customWidth="1"/>
    <col min="5891" max="5892" width="7.7109375" style="1" customWidth="1"/>
    <col min="5893" max="5893" width="8.42578125" style="1" customWidth="1"/>
    <col min="5894" max="5894" width="7.42578125" style="1" customWidth="1"/>
    <col min="5895" max="5895" width="7.28515625" style="1" customWidth="1"/>
    <col min="5896" max="5896" width="16.7109375" style="1" customWidth="1"/>
    <col min="5897" max="6144" width="9.140625" style="1"/>
    <col min="6145" max="6145" width="31.7109375" style="1" customWidth="1"/>
    <col min="6146" max="6146" width="8.140625" style="1" customWidth="1"/>
    <col min="6147" max="6148" width="7.7109375" style="1" customWidth="1"/>
    <col min="6149" max="6149" width="8.42578125" style="1" customWidth="1"/>
    <col min="6150" max="6150" width="7.42578125" style="1" customWidth="1"/>
    <col min="6151" max="6151" width="7.28515625" style="1" customWidth="1"/>
    <col min="6152" max="6152" width="16.7109375" style="1" customWidth="1"/>
    <col min="6153" max="6400" width="9.140625" style="1"/>
    <col min="6401" max="6401" width="31.7109375" style="1" customWidth="1"/>
    <col min="6402" max="6402" width="8.140625" style="1" customWidth="1"/>
    <col min="6403" max="6404" width="7.7109375" style="1" customWidth="1"/>
    <col min="6405" max="6405" width="8.42578125" style="1" customWidth="1"/>
    <col min="6406" max="6406" width="7.42578125" style="1" customWidth="1"/>
    <col min="6407" max="6407" width="7.28515625" style="1" customWidth="1"/>
    <col min="6408" max="6408" width="16.7109375" style="1" customWidth="1"/>
    <col min="6409" max="6656" width="9.140625" style="1"/>
    <col min="6657" max="6657" width="31.7109375" style="1" customWidth="1"/>
    <col min="6658" max="6658" width="8.140625" style="1" customWidth="1"/>
    <col min="6659" max="6660" width="7.7109375" style="1" customWidth="1"/>
    <col min="6661" max="6661" width="8.42578125" style="1" customWidth="1"/>
    <col min="6662" max="6662" width="7.42578125" style="1" customWidth="1"/>
    <col min="6663" max="6663" width="7.28515625" style="1" customWidth="1"/>
    <col min="6664" max="6664" width="16.7109375" style="1" customWidth="1"/>
    <col min="6665" max="6912" width="9.140625" style="1"/>
    <col min="6913" max="6913" width="31.7109375" style="1" customWidth="1"/>
    <col min="6914" max="6914" width="8.140625" style="1" customWidth="1"/>
    <col min="6915" max="6916" width="7.7109375" style="1" customWidth="1"/>
    <col min="6917" max="6917" width="8.42578125" style="1" customWidth="1"/>
    <col min="6918" max="6918" width="7.42578125" style="1" customWidth="1"/>
    <col min="6919" max="6919" width="7.28515625" style="1" customWidth="1"/>
    <col min="6920" max="6920" width="16.7109375" style="1" customWidth="1"/>
    <col min="6921" max="7168" width="9.140625" style="1"/>
    <col min="7169" max="7169" width="31.7109375" style="1" customWidth="1"/>
    <col min="7170" max="7170" width="8.140625" style="1" customWidth="1"/>
    <col min="7171" max="7172" width="7.7109375" style="1" customWidth="1"/>
    <col min="7173" max="7173" width="8.42578125" style="1" customWidth="1"/>
    <col min="7174" max="7174" width="7.42578125" style="1" customWidth="1"/>
    <col min="7175" max="7175" width="7.28515625" style="1" customWidth="1"/>
    <col min="7176" max="7176" width="16.7109375" style="1" customWidth="1"/>
    <col min="7177" max="7424" width="9.140625" style="1"/>
    <col min="7425" max="7425" width="31.7109375" style="1" customWidth="1"/>
    <col min="7426" max="7426" width="8.140625" style="1" customWidth="1"/>
    <col min="7427" max="7428" width="7.7109375" style="1" customWidth="1"/>
    <col min="7429" max="7429" width="8.42578125" style="1" customWidth="1"/>
    <col min="7430" max="7430" width="7.42578125" style="1" customWidth="1"/>
    <col min="7431" max="7431" width="7.28515625" style="1" customWidth="1"/>
    <col min="7432" max="7432" width="16.7109375" style="1" customWidth="1"/>
    <col min="7433" max="7680" width="9.140625" style="1"/>
    <col min="7681" max="7681" width="31.7109375" style="1" customWidth="1"/>
    <col min="7682" max="7682" width="8.140625" style="1" customWidth="1"/>
    <col min="7683" max="7684" width="7.7109375" style="1" customWidth="1"/>
    <col min="7685" max="7685" width="8.42578125" style="1" customWidth="1"/>
    <col min="7686" max="7686" width="7.42578125" style="1" customWidth="1"/>
    <col min="7687" max="7687" width="7.28515625" style="1" customWidth="1"/>
    <col min="7688" max="7688" width="16.7109375" style="1" customWidth="1"/>
    <col min="7689" max="7936" width="9.140625" style="1"/>
    <col min="7937" max="7937" width="31.7109375" style="1" customWidth="1"/>
    <col min="7938" max="7938" width="8.140625" style="1" customWidth="1"/>
    <col min="7939" max="7940" width="7.7109375" style="1" customWidth="1"/>
    <col min="7941" max="7941" width="8.42578125" style="1" customWidth="1"/>
    <col min="7942" max="7942" width="7.42578125" style="1" customWidth="1"/>
    <col min="7943" max="7943" width="7.28515625" style="1" customWidth="1"/>
    <col min="7944" max="7944" width="16.7109375" style="1" customWidth="1"/>
    <col min="7945" max="8192" width="9.140625" style="1"/>
    <col min="8193" max="8193" width="31.7109375" style="1" customWidth="1"/>
    <col min="8194" max="8194" width="8.140625" style="1" customWidth="1"/>
    <col min="8195" max="8196" width="7.7109375" style="1" customWidth="1"/>
    <col min="8197" max="8197" width="8.42578125" style="1" customWidth="1"/>
    <col min="8198" max="8198" width="7.42578125" style="1" customWidth="1"/>
    <col min="8199" max="8199" width="7.28515625" style="1" customWidth="1"/>
    <col min="8200" max="8200" width="16.7109375" style="1" customWidth="1"/>
    <col min="8201" max="8448" width="9.140625" style="1"/>
    <col min="8449" max="8449" width="31.7109375" style="1" customWidth="1"/>
    <col min="8450" max="8450" width="8.140625" style="1" customWidth="1"/>
    <col min="8451" max="8452" width="7.7109375" style="1" customWidth="1"/>
    <col min="8453" max="8453" width="8.42578125" style="1" customWidth="1"/>
    <col min="8454" max="8454" width="7.42578125" style="1" customWidth="1"/>
    <col min="8455" max="8455" width="7.28515625" style="1" customWidth="1"/>
    <col min="8456" max="8456" width="16.7109375" style="1" customWidth="1"/>
    <col min="8457" max="8704" width="9.140625" style="1"/>
    <col min="8705" max="8705" width="31.7109375" style="1" customWidth="1"/>
    <col min="8706" max="8706" width="8.140625" style="1" customWidth="1"/>
    <col min="8707" max="8708" width="7.7109375" style="1" customWidth="1"/>
    <col min="8709" max="8709" width="8.42578125" style="1" customWidth="1"/>
    <col min="8710" max="8710" width="7.42578125" style="1" customWidth="1"/>
    <col min="8711" max="8711" width="7.28515625" style="1" customWidth="1"/>
    <col min="8712" max="8712" width="16.7109375" style="1" customWidth="1"/>
    <col min="8713" max="8960" width="9.140625" style="1"/>
    <col min="8961" max="8961" width="31.7109375" style="1" customWidth="1"/>
    <col min="8962" max="8962" width="8.140625" style="1" customWidth="1"/>
    <col min="8963" max="8964" width="7.7109375" style="1" customWidth="1"/>
    <col min="8965" max="8965" width="8.42578125" style="1" customWidth="1"/>
    <col min="8966" max="8966" width="7.42578125" style="1" customWidth="1"/>
    <col min="8967" max="8967" width="7.28515625" style="1" customWidth="1"/>
    <col min="8968" max="8968" width="16.7109375" style="1" customWidth="1"/>
    <col min="8969" max="9216" width="9.140625" style="1"/>
    <col min="9217" max="9217" width="31.7109375" style="1" customWidth="1"/>
    <col min="9218" max="9218" width="8.140625" style="1" customWidth="1"/>
    <col min="9219" max="9220" width="7.7109375" style="1" customWidth="1"/>
    <col min="9221" max="9221" width="8.42578125" style="1" customWidth="1"/>
    <col min="9222" max="9222" width="7.42578125" style="1" customWidth="1"/>
    <col min="9223" max="9223" width="7.28515625" style="1" customWidth="1"/>
    <col min="9224" max="9224" width="16.7109375" style="1" customWidth="1"/>
    <col min="9225" max="9472" width="9.140625" style="1"/>
    <col min="9473" max="9473" width="31.7109375" style="1" customWidth="1"/>
    <col min="9474" max="9474" width="8.140625" style="1" customWidth="1"/>
    <col min="9475" max="9476" width="7.7109375" style="1" customWidth="1"/>
    <col min="9477" max="9477" width="8.42578125" style="1" customWidth="1"/>
    <col min="9478" max="9478" width="7.42578125" style="1" customWidth="1"/>
    <col min="9479" max="9479" width="7.28515625" style="1" customWidth="1"/>
    <col min="9480" max="9480" width="16.7109375" style="1" customWidth="1"/>
    <col min="9481" max="9728" width="9.140625" style="1"/>
    <col min="9729" max="9729" width="31.7109375" style="1" customWidth="1"/>
    <col min="9730" max="9730" width="8.140625" style="1" customWidth="1"/>
    <col min="9731" max="9732" width="7.7109375" style="1" customWidth="1"/>
    <col min="9733" max="9733" width="8.42578125" style="1" customWidth="1"/>
    <col min="9734" max="9734" width="7.42578125" style="1" customWidth="1"/>
    <col min="9735" max="9735" width="7.28515625" style="1" customWidth="1"/>
    <col min="9736" max="9736" width="16.7109375" style="1" customWidth="1"/>
    <col min="9737" max="9984" width="9.140625" style="1"/>
    <col min="9985" max="9985" width="31.7109375" style="1" customWidth="1"/>
    <col min="9986" max="9986" width="8.140625" style="1" customWidth="1"/>
    <col min="9987" max="9988" width="7.7109375" style="1" customWidth="1"/>
    <col min="9989" max="9989" width="8.42578125" style="1" customWidth="1"/>
    <col min="9990" max="9990" width="7.42578125" style="1" customWidth="1"/>
    <col min="9991" max="9991" width="7.28515625" style="1" customWidth="1"/>
    <col min="9992" max="9992" width="16.7109375" style="1" customWidth="1"/>
    <col min="9993" max="10240" width="9.140625" style="1"/>
    <col min="10241" max="10241" width="31.7109375" style="1" customWidth="1"/>
    <col min="10242" max="10242" width="8.140625" style="1" customWidth="1"/>
    <col min="10243" max="10244" width="7.7109375" style="1" customWidth="1"/>
    <col min="10245" max="10245" width="8.42578125" style="1" customWidth="1"/>
    <col min="10246" max="10246" width="7.42578125" style="1" customWidth="1"/>
    <col min="10247" max="10247" width="7.28515625" style="1" customWidth="1"/>
    <col min="10248" max="10248" width="16.7109375" style="1" customWidth="1"/>
    <col min="10249" max="10496" width="9.140625" style="1"/>
    <col min="10497" max="10497" width="31.7109375" style="1" customWidth="1"/>
    <col min="10498" max="10498" width="8.140625" style="1" customWidth="1"/>
    <col min="10499" max="10500" width="7.7109375" style="1" customWidth="1"/>
    <col min="10501" max="10501" width="8.42578125" style="1" customWidth="1"/>
    <col min="10502" max="10502" width="7.42578125" style="1" customWidth="1"/>
    <col min="10503" max="10503" width="7.28515625" style="1" customWidth="1"/>
    <col min="10504" max="10504" width="16.7109375" style="1" customWidth="1"/>
    <col min="10505" max="10752" width="9.140625" style="1"/>
    <col min="10753" max="10753" width="31.7109375" style="1" customWidth="1"/>
    <col min="10754" max="10754" width="8.140625" style="1" customWidth="1"/>
    <col min="10755" max="10756" width="7.7109375" style="1" customWidth="1"/>
    <col min="10757" max="10757" width="8.42578125" style="1" customWidth="1"/>
    <col min="10758" max="10758" width="7.42578125" style="1" customWidth="1"/>
    <col min="10759" max="10759" width="7.28515625" style="1" customWidth="1"/>
    <col min="10760" max="10760" width="16.7109375" style="1" customWidth="1"/>
    <col min="10761" max="11008" width="9.140625" style="1"/>
    <col min="11009" max="11009" width="31.7109375" style="1" customWidth="1"/>
    <col min="11010" max="11010" width="8.140625" style="1" customWidth="1"/>
    <col min="11011" max="11012" width="7.7109375" style="1" customWidth="1"/>
    <col min="11013" max="11013" width="8.42578125" style="1" customWidth="1"/>
    <col min="11014" max="11014" width="7.42578125" style="1" customWidth="1"/>
    <col min="11015" max="11015" width="7.28515625" style="1" customWidth="1"/>
    <col min="11016" max="11016" width="16.7109375" style="1" customWidth="1"/>
    <col min="11017" max="11264" width="9.140625" style="1"/>
    <col min="11265" max="11265" width="31.7109375" style="1" customWidth="1"/>
    <col min="11266" max="11266" width="8.140625" style="1" customWidth="1"/>
    <col min="11267" max="11268" width="7.7109375" style="1" customWidth="1"/>
    <col min="11269" max="11269" width="8.42578125" style="1" customWidth="1"/>
    <col min="11270" max="11270" width="7.42578125" style="1" customWidth="1"/>
    <col min="11271" max="11271" width="7.28515625" style="1" customWidth="1"/>
    <col min="11272" max="11272" width="16.7109375" style="1" customWidth="1"/>
    <col min="11273" max="11520" width="9.140625" style="1"/>
    <col min="11521" max="11521" width="31.7109375" style="1" customWidth="1"/>
    <col min="11522" max="11522" width="8.140625" style="1" customWidth="1"/>
    <col min="11523" max="11524" width="7.7109375" style="1" customWidth="1"/>
    <col min="11525" max="11525" width="8.42578125" style="1" customWidth="1"/>
    <col min="11526" max="11526" width="7.42578125" style="1" customWidth="1"/>
    <col min="11527" max="11527" width="7.28515625" style="1" customWidth="1"/>
    <col min="11528" max="11528" width="16.7109375" style="1" customWidth="1"/>
    <col min="11529" max="11776" width="9.140625" style="1"/>
    <col min="11777" max="11777" width="31.7109375" style="1" customWidth="1"/>
    <col min="11778" max="11778" width="8.140625" style="1" customWidth="1"/>
    <col min="11779" max="11780" width="7.7109375" style="1" customWidth="1"/>
    <col min="11781" max="11781" width="8.42578125" style="1" customWidth="1"/>
    <col min="11782" max="11782" width="7.42578125" style="1" customWidth="1"/>
    <col min="11783" max="11783" width="7.28515625" style="1" customWidth="1"/>
    <col min="11784" max="11784" width="16.7109375" style="1" customWidth="1"/>
    <col min="11785" max="12032" width="9.140625" style="1"/>
    <col min="12033" max="12033" width="31.7109375" style="1" customWidth="1"/>
    <col min="12034" max="12034" width="8.140625" style="1" customWidth="1"/>
    <col min="12035" max="12036" width="7.7109375" style="1" customWidth="1"/>
    <col min="12037" max="12037" width="8.42578125" style="1" customWidth="1"/>
    <col min="12038" max="12038" width="7.42578125" style="1" customWidth="1"/>
    <col min="12039" max="12039" width="7.28515625" style="1" customWidth="1"/>
    <col min="12040" max="12040" width="16.7109375" style="1" customWidth="1"/>
    <col min="12041" max="12288" width="9.140625" style="1"/>
    <col min="12289" max="12289" width="31.7109375" style="1" customWidth="1"/>
    <col min="12290" max="12290" width="8.140625" style="1" customWidth="1"/>
    <col min="12291" max="12292" width="7.7109375" style="1" customWidth="1"/>
    <col min="12293" max="12293" width="8.42578125" style="1" customWidth="1"/>
    <col min="12294" max="12294" width="7.42578125" style="1" customWidth="1"/>
    <col min="12295" max="12295" width="7.28515625" style="1" customWidth="1"/>
    <col min="12296" max="12296" width="16.7109375" style="1" customWidth="1"/>
    <col min="12297" max="12544" width="9.140625" style="1"/>
    <col min="12545" max="12545" width="31.7109375" style="1" customWidth="1"/>
    <col min="12546" max="12546" width="8.140625" style="1" customWidth="1"/>
    <col min="12547" max="12548" width="7.7109375" style="1" customWidth="1"/>
    <col min="12549" max="12549" width="8.42578125" style="1" customWidth="1"/>
    <col min="12550" max="12550" width="7.42578125" style="1" customWidth="1"/>
    <col min="12551" max="12551" width="7.28515625" style="1" customWidth="1"/>
    <col min="12552" max="12552" width="16.7109375" style="1" customWidth="1"/>
    <col min="12553" max="12800" width="9.140625" style="1"/>
    <col min="12801" max="12801" width="31.7109375" style="1" customWidth="1"/>
    <col min="12802" max="12802" width="8.140625" style="1" customWidth="1"/>
    <col min="12803" max="12804" width="7.7109375" style="1" customWidth="1"/>
    <col min="12805" max="12805" width="8.42578125" style="1" customWidth="1"/>
    <col min="12806" max="12806" width="7.42578125" style="1" customWidth="1"/>
    <col min="12807" max="12807" width="7.28515625" style="1" customWidth="1"/>
    <col min="12808" max="12808" width="16.7109375" style="1" customWidth="1"/>
    <col min="12809" max="13056" width="9.140625" style="1"/>
    <col min="13057" max="13057" width="31.7109375" style="1" customWidth="1"/>
    <col min="13058" max="13058" width="8.140625" style="1" customWidth="1"/>
    <col min="13059" max="13060" width="7.7109375" style="1" customWidth="1"/>
    <col min="13061" max="13061" width="8.42578125" style="1" customWidth="1"/>
    <col min="13062" max="13062" width="7.42578125" style="1" customWidth="1"/>
    <col min="13063" max="13063" width="7.28515625" style="1" customWidth="1"/>
    <col min="13064" max="13064" width="16.7109375" style="1" customWidth="1"/>
    <col min="13065" max="13312" width="9.140625" style="1"/>
    <col min="13313" max="13313" width="31.7109375" style="1" customWidth="1"/>
    <col min="13314" max="13314" width="8.140625" style="1" customWidth="1"/>
    <col min="13315" max="13316" width="7.7109375" style="1" customWidth="1"/>
    <col min="13317" max="13317" width="8.42578125" style="1" customWidth="1"/>
    <col min="13318" max="13318" width="7.42578125" style="1" customWidth="1"/>
    <col min="13319" max="13319" width="7.28515625" style="1" customWidth="1"/>
    <col min="13320" max="13320" width="16.7109375" style="1" customWidth="1"/>
    <col min="13321" max="13568" width="9.140625" style="1"/>
    <col min="13569" max="13569" width="31.7109375" style="1" customWidth="1"/>
    <col min="13570" max="13570" width="8.140625" style="1" customWidth="1"/>
    <col min="13571" max="13572" width="7.7109375" style="1" customWidth="1"/>
    <col min="13573" max="13573" width="8.42578125" style="1" customWidth="1"/>
    <col min="13574" max="13574" width="7.42578125" style="1" customWidth="1"/>
    <col min="13575" max="13575" width="7.28515625" style="1" customWidth="1"/>
    <col min="13576" max="13576" width="16.7109375" style="1" customWidth="1"/>
    <col min="13577" max="13824" width="9.140625" style="1"/>
    <col min="13825" max="13825" width="31.7109375" style="1" customWidth="1"/>
    <col min="13826" max="13826" width="8.140625" style="1" customWidth="1"/>
    <col min="13827" max="13828" width="7.7109375" style="1" customWidth="1"/>
    <col min="13829" max="13829" width="8.42578125" style="1" customWidth="1"/>
    <col min="13830" max="13830" width="7.42578125" style="1" customWidth="1"/>
    <col min="13831" max="13831" width="7.28515625" style="1" customWidth="1"/>
    <col min="13832" max="13832" width="16.7109375" style="1" customWidth="1"/>
    <col min="13833" max="14080" width="9.140625" style="1"/>
    <col min="14081" max="14081" width="31.7109375" style="1" customWidth="1"/>
    <col min="14082" max="14082" width="8.140625" style="1" customWidth="1"/>
    <col min="14083" max="14084" width="7.7109375" style="1" customWidth="1"/>
    <col min="14085" max="14085" width="8.42578125" style="1" customWidth="1"/>
    <col min="14086" max="14086" width="7.42578125" style="1" customWidth="1"/>
    <col min="14087" max="14087" width="7.28515625" style="1" customWidth="1"/>
    <col min="14088" max="14088" width="16.7109375" style="1" customWidth="1"/>
    <col min="14089" max="14336" width="9.140625" style="1"/>
    <col min="14337" max="14337" width="31.7109375" style="1" customWidth="1"/>
    <col min="14338" max="14338" width="8.140625" style="1" customWidth="1"/>
    <col min="14339" max="14340" width="7.7109375" style="1" customWidth="1"/>
    <col min="14341" max="14341" width="8.42578125" style="1" customWidth="1"/>
    <col min="14342" max="14342" width="7.42578125" style="1" customWidth="1"/>
    <col min="14343" max="14343" width="7.28515625" style="1" customWidth="1"/>
    <col min="14344" max="14344" width="16.7109375" style="1" customWidth="1"/>
    <col min="14345" max="14592" width="9.140625" style="1"/>
    <col min="14593" max="14593" width="31.7109375" style="1" customWidth="1"/>
    <col min="14594" max="14594" width="8.140625" style="1" customWidth="1"/>
    <col min="14595" max="14596" width="7.7109375" style="1" customWidth="1"/>
    <col min="14597" max="14597" width="8.42578125" style="1" customWidth="1"/>
    <col min="14598" max="14598" width="7.42578125" style="1" customWidth="1"/>
    <col min="14599" max="14599" width="7.28515625" style="1" customWidth="1"/>
    <col min="14600" max="14600" width="16.7109375" style="1" customWidth="1"/>
    <col min="14601" max="14848" width="9.140625" style="1"/>
    <col min="14849" max="14849" width="31.7109375" style="1" customWidth="1"/>
    <col min="14850" max="14850" width="8.140625" style="1" customWidth="1"/>
    <col min="14851" max="14852" width="7.7109375" style="1" customWidth="1"/>
    <col min="14853" max="14853" width="8.42578125" style="1" customWidth="1"/>
    <col min="14854" max="14854" width="7.42578125" style="1" customWidth="1"/>
    <col min="14855" max="14855" width="7.28515625" style="1" customWidth="1"/>
    <col min="14856" max="14856" width="16.7109375" style="1" customWidth="1"/>
    <col min="14857" max="15104" width="9.140625" style="1"/>
    <col min="15105" max="15105" width="31.7109375" style="1" customWidth="1"/>
    <col min="15106" max="15106" width="8.140625" style="1" customWidth="1"/>
    <col min="15107" max="15108" width="7.7109375" style="1" customWidth="1"/>
    <col min="15109" max="15109" width="8.42578125" style="1" customWidth="1"/>
    <col min="15110" max="15110" width="7.42578125" style="1" customWidth="1"/>
    <col min="15111" max="15111" width="7.28515625" style="1" customWidth="1"/>
    <col min="15112" max="15112" width="16.7109375" style="1" customWidth="1"/>
    <col min="15113" max="15360" width="9.140625" style="1"/>
    <col min="15361" max="15361" width="31.7109375" style="1" customWidth="1"/>
    <col min="15362" max="15362" width="8.140625" style="1" customWidth="1"/>
    <col min="15363" max="15364" width="7.7109375" style="1" customWidth="1"/>
    <col min="15365" max="15365" width="8.42578125" style="1" customWidth="1"/>
    <col min="15366" max="15366" width="7.42578125" style="1" customWidth="1"/>
    <col min="15367" max="15367" width="7.28515625" style="1" customWidth="1"/>
    <col min="15368" max="15368" width="16.7109375" style="1" customWidth="1"/>
    <col min="15369" max="15616" width="9.140625" style="1"/>
    <col min="15617" max="15617" width="31.7109375" style="1" customWidth="1"/>
    <col min="15618" max="15618" width="8.140625" style="1" customWidth="1"/>
    <col min="15619" max="15620" width="7.7109375" style="1" customWidth="1"/>
    <col min="15621" max="15621" width="8.42578125" style="1" customWidth="1"/>
    <col min="15622" max="15622" width="7.42578125" style="1" customWidth="1"/>
    <col min="15623" max="15623" width="7.28515625" style="1" customWidth="1"/>
    <col min="15624" max="15624" width="16.7109375" style="1" customWidth="1"/>
    <col min="15625" max="15872" width="9.140625" style="1"/>
    <col min="15873" max="15873" width="31.7109375" style="1" customWidth="1"/>
    <col min="15874" max="15874" width="8.140625" style="1" customWidth="1"/>
    <col min="15875" max="15876" width="7.7109375" style="1" customWidth="1"/>
    <col min="15877" max="15877" width="8.42578125" style="1" customWidth="1"/>
    <col min="15878" max="15878" width="7.42578125" style="1" customWidth="1"/>
    <col min="15879" max="15879" width="7.28515625" style="1" customWidth="1"/>
    <col min="15880" max="15880" width="16.7109375" style="1" customWidth="1"/>
    <col min="15881" max="16128" width="9.140625" style="1"/>
    <col min="16129" max="16129" width="31.7109375" style="1" customWidth="1"/>
    <col min="16130" max="16130" width="8.140625" style="1" customWidth="1"/>
    <col min="16131" max="16132" width="7.7109375" style="1" customWidth="1"/>
    <col min="16133" max="16133" width="8.42578125" style="1" customWidth="1"/>
    <col min="16134" max="16134" width="7.42578125" style="1" customWidth="1"/>
    <col min="16135" max="16135" width="7.28515625" style="1" customWidth="1"/>
    <col min="16136" max="16136" width="16.7109375" style="1" customWidth="1"/>
    <col min="16137" max="16384" width="9.140625" style="1"/>
  </cols>
  <sheetData>
    <row r="1" spans="1:256" ht="12.75" x14ac:dyDescent="0.25">
      <c r="A1" s="122" t="s">
        <v>1</v>
      </c>
      <c r="B1" s="123"/>
      <c r="C1" s="123"/>
      <c r="D1" s="123"/>
      <c r="E1" s="123"/>
      <c r="F1" s="123"/>
      <c r="G1" s="123"/>
      <c r="H1" s="124"/>
    </row>
    <row r="2" spans="1:256" x14ac:dyDescent="0.25">
      <c r="A2" s="117" t="s">
        <v>2</v>
      </c>
      <c r="B2" s="118"/>
      <c r="C2" s="118"/>
      <c r="D2" s="118"/>
      <c r="E2" s="118"/>
      <c r="F2" s="118"/>
      <c r="G2" s="118"/>
      <c r="H2" s="119"/>
    </row>
    <row r="3" spans="1:256" ht="10.5" customHeight="1" x14ac:dyDescent="0.25">
      <c r="A3" s="83" t="s">
        <v>118</v>
      </c>
      <c r="B3" s="84" t="s">
        <v>4</v>
      </c>
      <c r="C3" s="85" t="s">
        <v>119</v>
      </c>
      <c r="D3" s="85" t="s">
        <v>120</v>
      </c>
      <c r="E3" s="85" t="s">
        <v>121</v>
      </c>
      <c r="F3" s="85" t="s">
        <v>8</v>
      </c>
      <c r="G3" s="86" t="s">
        <v>9</v>
      </c>
      <c r="H3" s="83" t="s">
        <v>122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</row>
    <row r="4" spans="1:256" x14ac:dyDescent="0.25">
      <c r="A4" s="112" t="s">
        <v>123</v>
      </c>
      <c r="B4" s="113"/>
      <c r="C4" s="114"/>
      <c r="D4" s="114"/>
      <c r="E4" s="114"/>
      <c r="F4" s="114"/>
      <c r="G4" s="113"/>
      <c r="H4" s="115"/>
    </row>
    <row r="5" spans="1:256" ht="24.75" customHeight="1" x14ac:dyDescent="0.25">
      <c r="A5" s="7" t="s">
        <v>12</v>
      </c>
      <c r="B5" s="8">
        <v>100</v>
      </c>
      <c r="C5" s="9">
        <v>1.7</v>
      </c>
      <c r="D5" s="9">
        <v>5.07</v>
      </c>
      <c r="E5" s="9">
        <v>10.52</v>
      </c>
      <c r="F5" s="9">
        <v>95.4</v>
      </c>
      <c r="G5" s="10" t="s">
        <v>13</v>
      </c>
      <c r="H5" s="11" t="s">
        <v>14</v>
      </c>
    </row>
    <row r="6" spans="1:256" ht="24" x14ac:dyDescent="0.25">
      <c r="A6" s="18" t="s">
        <v>18</v>
      </c>
      <c r="B6" s="26">
        <v>180</v>
      </c>
      <c r="C6" s="41">
        <v>6.62</v>
      </c>
      <c r="D6" s="41">
        <v>5.42</v>
      </c>
      <c r="E6" s="41">
        <v>31.73</v>
      </c>
      <c r="F6" s="41">
        <v>202.14</v>
      </c>
      <c r="G6" s="20" t="s">
        <v>19</v>
      </c>
      <c r="H6" s="18" t="s">
        <v>20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</row>
    <row r="7" spans="1:256" x14ac:dyDescent="0.2">
      <c r="A7" s="18" t="s">
        <v>88</v>
      </c>
      <c r="B7" s="89">
        <v>50</v>
      </c>
      <c r="C7" s="41">
        <v>5.15</v>
      </c>
      <c r="D7" s="41">
        <v>5.07</v>
      </c>
      <c r="E7" s="41">
        <v>40.880000000000003</v>
      </c>
      <c r="F7" s="41">
        <v>219.57</v>
      </c>
      <c r="G7" s="20" t="s">
        <v>89</v>
      </c>
      <c r="H7" s="35" t="s">
        <v>90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6" x14ac:dyDescent="0.25">
      <c r="A8" s="90" t="s">
        <v>21</v>
      </c>
      <c r="B8" s="91">
        <v>222</v>
      </c>
      <c r="C8" s="92">
        <v>0.13</v>
      </c>
      <c r="D8" s="92">
        <v>0.02</v>
      </c>
      <c r="E8" s="92">
        <v>15.2</v>
      </c>
      <c r="F8" s="92">
        <v>62</v>
      </c>
      <c r="G8" s="91" t="s">
        <v>22</v>
      </c>
      <c r="H8" s="7" t="s">
        <v>23</v>
      </c>
    </row>
    <row r="9" spans="1:256" x14ac:dyDescent="0.25">
      <c r="A9" s="25" t="s">
        <v>41</v>
      </c>
      <c r="B9" s="93">
        <v>20</v>
      </c>
      <c r="C9" s="94">
        <v>1.3</v>
      </c>
      <c r="D9" s="94">
        <v>0.2</v>
      </c>
      <c r="E9" s="94">
        <v>8.6</v>
      </c>
      <c r="F9" s="94">
        <v>43</v>
      </c>
      <c r="G9" s="71" t="s">
        <v>25</v>
      </c>
      <c r="H9" s="18" t="s">
        <v>42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6" x14ac:dyDescent="0.25">
      <c r="A10" s="28" t="s">
        <v>27</v>
      </c>
      <c r="B10" s="2">
        <f>SUM(B5:B9)</f>
        <v>572</v>
      </c>
      <c r="C10" s="72">
        <f>SUM(C5:C9)</f>
        <v>14.900000000000002</v>
      </c>
      <c r="D10" s="72">
        <f>SUM(D5:D9)</f>
        <v>15.78</v>
      </c>
      <c r="E10" s="72">
        <f>SUM(E5:E9)</f>
        <v>106.92999999999999</v>
      </c>
      <c r="F10" s="72">
        <f>SUM(F5:F9)</f>
        <v>622.1099999999999</v>
      </c>
      <c r="G10" s="72"/>
      <c r="H10" s="72"/>
    </row>
    <row r="11" spans="1:256" x14ac:dyDescent="0.25">
      <c r="A11" s="117" t="s">
        <v>28</v>
      </c>
      <c r="B11" s="118"/>
      <c r="C11" s="118"/>
      <c r="D11" s="118"/>
      <c r="E11" s="118"/>
      <c r="F11" s="118"/>
      <c r="G11" s="118"/>
      <c r="H11" s="119"/>
      <c r="L11" s="32"/>
    </row>
    <row r="12" spans="1:256" ht="10.5" customHeight="1" x14ac:dyDescent="0.25">
      <c r="A12" s="83" t="s">
        <v>118</v>
      </c>
      <c r="B12" s="84" t="s">
        <v>4</v>
      </c>
      <c r="C12" s="85" t="s">
        <v>119</v>
      </c>
      <c r="D12" s="85" t="s">
        <v>120</v>
      </c>
      <c r="E12" s="85" t="s">
        <v>121</v>
      </c>
      <c r="F12" s="85" t="s">
        <v>8</v>
      </c>
      <c r="G12" s="86" t="s">
        <v>9</v>
      </c>
      <c r="H12" s="83" t="s">
        <v>122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6" x14ac:dyDescent="0.25">
      <c r="A13" s="112" t="s">
        <v>123</v>
      </c>
      <c r="B13" s="113"/>
      <c r="C13" s="114"/>
      <c r="D13" s="114"/>
      <c r="E13" s="114"/>
      <c r="F13" s="114"/>
      <c r="G13" s="113"/>
      <c r="H13" s="115"/>
    </row>
    <row r="14" spans="1:256" s="75" customFormat="1" ht="14.25" customHeight="1" x14ac:dyDescent="0.2">
      <c r="A14" s="31" t="s">
        <v>29</v>
      </c>
      <c r="B14" s="33">
        <v>70</v>
      </c>
      <c r="C14" s="9">
        <v>2.99</v>
      </c>
      <c r="D14" s="9">
        <v>10</v>
      </c>
      <c r="E14" s="9">
        <v>2.15</v>
      </c>
      <c r="F14" s="9">
        <v>110.46</v>
      </c>
      <c r="G14" s="99" t="s">
        <v>30</v>
      </c>
      <c r="H14" s="35" t="s">
        <v>31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6" x14ac:dyDescent="0.25">
      <c r="A15" s="18" t="s">
        <v>32</v>
      </c>
      <c r="B15" s="44">
        <v>200</v>
      </c>
      <c r="C15" s="44">
        <v>20.56</v>
      </c>
      <c r="D15" s="44">
        <v>18.16</v>
      </c>
      <c r="E15" s="44">
        <v>56.38</v>
      </c>
      <c r="F15" s="44">
        <v>481.5</v>
      </c>
      <c r="G15" s="36" t="s">
        <v>33</v>
      </c>
      <c r="H15" s="45" t="s">
        <v>34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</row>
    <row r="16" spans="1:256" ht="13.5" customHeight="1" x14ac:dyDescent="0.25">
      <c r="A16" s="90" t="s">
        <v>21</v>
      </c>
      <c r="B16" s="91">
        <v>222</v>
      </c>
      <c r="C16" s="92">
        <v>0.13</v>
      </c>
      <c r="D16" s="92">
        <v>0.02</v>
      </c>
      <c r="E16" s="92">
        <v>15.2</v>
      </c>
      <c r="F16" s="92">
        <v>62</v>
      </c>
      <c r="G16" s="91" t="s">
        <v>22</v>
      </c>
      <c r="H16" s="7" t="s">
        <v>23</v>
      </c>
    </row>
    <row r="17" spans="1:255" ht="12.75" customHeight="1" x14ac:dyDescent="0.25">
      <c r="A17" s="25" t="s">
        <v>126</v>
      </c>
      <c r="B17" s="26">
        <v>20</v>
      </c>
      <c r="C17" s="41">
        <v>1.6</v>
      </c>
      <c r="D17" s="41">
        <v>0.2</v>
      </c>
      <c r="E17" s="41">
        <v>10.199999999999999</v>
      </c>
      <c r="F17" s="41">
        <v>50</v>
      </c>
      <c r="G17" s="20" t="s">
        <v>25</v>
      </c>
      <c r="H17" s="27" t="s">
        <v>26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x14ac:dyDescent="0.25">
      <c r="A18" s="28" t="s">
        <v>27</v>
      </c>
      <c r="B18" s="2">
        <f>SUM(B14:B17)</f>
        <v>512</v>
      </c>
      <c r="C18" s="72">
        <f>SUM(C14:C17)</f>
        <v>25.279999999999998</v>
      </c>
      <c r="D18" s="72">
        <f>SUM(D14:D17)</f>
        <v>28.38</v>
      </c>
      <c r="E18" s="72">
        <f>SUM(E14:E17)</f>
        <v>83.93</v>
      </c>
      <c r="F18" s="72">
        <f>SUM(F14:F17)</f>
        <v>703.96</v>
      </c>
      <c r="G18" s="72"/>
      <c r="H18" s="72"/>
    </row>
    <row r="19" spans="1:255" x14ac:dyDescent="0.25">
      <c r="A19" s="117" t="s">
        <v>43</v>
      </c>
      <c r="B19" s="118"/>
      <c r="C19" s="118"/>
      <c r="D19" s="118"/>
      <c r="E19" s="118"/>
      <c r="F19" s="118"/>
      <c r="G19" s="118"/>
      <c r="H19" s="119"/>
    </row>
    <row r="20" spans="1:255" ht="9" customHeight="1" x14ac:dyDescent="0.25">
      <c r="A20" s="83" t="s">
        <v>118</v>
      </c>
      <c r="B20" s="84" t="s">
        <v>4</v>
      </c>
      <c r="C20" s="85" t="s">
        <v>119</v>
      </c>
      <c r="D20" s="85" t="s">
        <v>120</v>
      </c>
      <c r="E20" s="85" t="s">
        <v>121</v>
      </c>
      <c r="F20" s="85" t="s">
        <v>8</v>
      </c>
      <c r="G20" s="86" t="s">
        <v>9</v>
      </c>
      <c r="H20" s="83" t="s">
        <v>122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</row>
    <row r="21" spans="1:255" x14ac:dyDescent="0.25">
      <c r="A21" s="112" t="s">
        <v>123</v>
      </c>
      <c r="B21" s="113"/>
      <c r="C21" s="114"/>
      <c r="D21" s="114"/>
      <c r="E21" s="114"/>
      <c r="F21" s="114"/>
      <c r="G21" s="113"/>
      <c r="H21" s="115"/>
    </row>
    <row r="22" spans="1:255" x14ac:dyDescent="0.2">
      <c r="A22" s="7" t="s">
        <v>44</v>
      </c>
      <c r="B22" s="8">
        <v>50</v>
      </c>
      <c r="C22" s="9">
        <v>0.55000000000000004</v>
      </c>
      <c r="D22" s="9">
        <v>0.1</v>
      </c>
      <c r="E22" s="9">
        <v>1.9</v>
      </c>
      <c r="F22" s="9">
        <v>11</v>
      </c>
      <c r="G22" s="10" t="s">
        <v>45</v>
      </c>
      <c r="H22" s="39" t="s">
        <v>46</v>
      </c>
    </row>
    <row r="23" spans="1:255" x14ac:dyDescent="0.25">
      <c r="A23" s="62" t="s">
        <v>50</v>
      </c>
      <c r="B23" s="8">
        <v>180</v>
      </c>
      <c r="C23" s="41">
        <v>3.67</v>
      </c>
      <c r="D23" s="41">
        <v>5.76</v>
      </c>
      <c r="E23" s="41">
        <v>24.53</v>
      </c>
      <c r="F23" s="41">
        <v>164.7</v>
      </c>
      <c r="G23" s="100" t="s">
        <v>51</v>
      </c>
      <c r="H23" s="62" t="s">
        <v>52</v>
      </c>
    </row>
    <row r="24" spans="1:255" x14ac:dyDescent="0.2">
      <c r="A24" s="90" t="s">
        <v>97</v>
      </c>
      <c r="B24" s="8">
        <v>50</v>
      </c>
      <c r="C24" s="41">
        <v>3.54</v>
      </c>
      <c r="D24" s="41">
        <v>6.57</v>
      </c>
      <c r="E24" s="41">
        <v>27.87</v>
      </c>
      <c r="F24" s="41">
        <v>185</v>
      </c>
      <c r="G24" s="91" t="s">
        <v>98</v>
      </c>
      <c r="H24" s="35" t="s">
        <v>99</v>
      </c>
    </row>
    <row r="25" spans="1:255" x14ac:dyDescent="0.25">
      <c r="A25" s="90" t="s">
        <v>21</v>
      </c>
      <c r="B25" s="91">
        <v>222</v>
      </c>
      <c r="C25" s="92">
        <v>0.13</v>
      </c>
      <c r="D25" s="92">
        <v>0.02</v>
      </c>
      <c r="E25" s="92">
        <v>15.2</v>
      </c>
      <c r="F25" s="92">
        <v>62</v>
      </c>
      <c r="G25" s="91" t="s">
        <v>22</v>
      </c>
      <c r="H25" s="7" t="s">
        <v>23</v>
      </c>
    </row>
    <row r="26" spans="1:255" x14ac:dyDescent="0.25">
      <c r="A26" s="25" t="s">
        <v>41</v>
      </c>
      <c r="B26" s="93">
        <v>20</v>
      </c>
      <c r="C26" s="94">
        <v>1.3</v>
      </c>
      <c r="D26" s="94">
        <v>0.2</v>
      </c>
      <c r="E26" s="94">
        <v>8.6</v>
      </c>
      <c r="F26" s="94">
        <v>43</v>
      </c>
      <c r="G26" s="71" t="s">
        <v>25</v>
      </c>
      <c r="H26" s="18" t="s">
        <v>42</v>
      </c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</row>
    <row r="27" spans="1:255" x14ac:dyDescent="0.25">
      <c r="A27" s="28" t="s">
        <v>27</v>
      </c>
      <c r="B27" s="2">
        <f>SUM(B22:B26)</f>
        <v>522</v>
      </c>
      <c r="C27" s="72">
        <f>SUM(C22:C26)</f>
        <v>9.19</v>
      </c>
      <c r="D27" s="72">
        <f>SUM(D22:D26)</f>
        <v>12.649999999999999</v>
      </c>
      <c r="E27" s="72">
        <f>SUM(E22:E26)</f>
        <v>78.099999999999994</v>
      </c>
      <c r="F27" s="72">
        <f>SUM(F22:F26)</f>
        <v>465.7</v>
      </c>
      <c r="G27" s="72"/>
      <c r="H27" s="72"/>
    </row>
    <row r="28" spans="1:255" x14ac:dyDescent="0.25">
      <c r="A28" s="117" t="s">
        <v>53</v>
      </c>
      <c r="B28" s="118"/>
      <c r="C28" s="118"/>
      <c r="D28" s="118"/>
      <c r="E28" s="118"/>
      <c r="F28" s="118"/>
      <c r="G28" s="118"/>
      <c r="H28" s="119"/>
    </row>
    <row r="29" spans="1:255" ht="9" customHeight="1" x14ac:dyDescent="0.25">
      <c r="A29" s="83" t="s">
        <v>118</v>
      </c>
      <c r="B29" s="84" t="s">
        <v>4</v>
      </c>
      <c r="C29" s="85" t="s">
        <v>119</v>
      </c>
      <c r="D29" s="85" t="s">
        <v>120</v>
      </c>
      <c r="E29" s="85" t="s">
        <v>121</v>
      </c>
      <c r="F29" s="85" t="s">
        <v>8</v>
      </c>
      <c r="G29" s="86" t="s">
        <v>9</v>
      </c>
      <c r="H29" s="83" t="s">
        <v>122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</row>
    <row r="30" spans="1:255" x14ac:dyDescent="0.25">
      <c r="A30" s="112" t="s">
        <v>123</v>
      </c>
      <c r="B30" s="113"/>
      <c r="C30" s="114"/>
      <c r="D30" s="114"/>
      <c r="E30" s="114"/>
      <c r="F30" s="114"/>
      <c r="G30" s="113"/>
      <c r="H30" s="115"/>
    </row>
    <row r="31" spans="1:255" s="75" customFormat="1" x14ac:dyDescent="0.2">
      <c r="A31" s="46" t="s">
        <v>54</v>
      </c>
      <c r="B31" s="33">
        <v>100</v>
      </c>
      <c r="C31" s="47">
        <v>0.94</v>
      </c>
      <c r="D31" s="47">
        <v>10.14</v>
      </c>
      <c r="E31" s="47">
        <v>2.38</v>
      </c>
      <c r="F31" s="47">
        <v>104.9</v>
      </c>
      <c r="G31" s="10" t="s">
        <v>55</v>
      </c>
      <c r="H31" s="35" t="s">
        <v>56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x14ac:dyDescent="0.25">
      <c r="A32" s="7" t="s">
        <v>60</v>
      </c>
      <c r="B32" s="92">
        <v>180</v>
      </c>
      <c r="C32" s="92">
        <v>10.32</v>
      </c>
      <c r="D32" s="92">
        <v>7.31</v>
      </c>
      <c r="E32" s="92">
        <v>46.37</v>
      </c>
      <c r="F32" s="92">
        <v>292.5</v>
      </c>
      <c r="G32" s="92" t="s">
        <v>127</v>
      </c>
      <c r="H32" s="101" t="s">
        <v>62</v>
      </c>
    </row>
    <row r="33" spans="1:255" x14ac:dyDescent="0.2">
      <c r="A33" s="62" t="s">
        <v>63</v>
      </c>
      <c r="B33" s="102">
        <v>50</v>
      </c>
      <c r="C33" s="41">
        <v>3.5</v>
      </c>
      <c r="D33" s="41">
        <v>4.01</v>
      </c>
      <c r="E33" s="41">
        <v>24.35</v>
      </c>
      <c r="F33" s="41">
        <v>147.5</v>
      </c>
      <c r="G33" s="103" t="s">
        <v>64</v>
      </c>
      <c r="H33" s="35" t="s">
        <v>65</v>
      </c>
    </row>
    <row r="34" spans="1:255" x14ac:dyDescent="0.25">
      <c r="A34" s="90" t="s">
        <v>21</v>
      </c>
      <c r="B34" s="91">
        <v>222</v>
      </c>
      <c r="C34" s="91">
        <v>0.13</v>
      </c>
      <c r="D34" s="91">
        <v>0.02</v>
      </c>
      <c r="E34" s="91">
        <v>15.2</v>
      </c>
      <c r="F34" s="91">
        <v>62</v>
      </c>
      <c r="G34" s="91" t="s">
        <v>22</v>
      </c>
      <c r="H34" s="7" t="s">
        <v>23</v>
      </c>
    </row>
    <row r="35" spans="1:255" x14ac:dyDescent="0.25">
      <c r="A35" s="25" t="s">
        <v>126</v>
      </c>
      <c r="B35" s="26">
        <v>20</v>
      </c>
      <c r="C35" s="41">
        <v>1.6</v>
      </c>
      <c r="D35" s="41">
        <v>0.2</v>
      </c>
      <c r="E35" s="41">
        <v>10.199999999999999</v>
      </c>
      <c r="F35" s="41">
        <v>50</v>
      </c>
      <c r="G35" s="20" t="s">
        <v>25</v>
      </c>
      <c r="H35" s="27" t="s">
        <v>26</v>
      </c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x14ac:dyDescent="0.25">
      <c r="A36" s="28" t="s">
        <v>27</v>
      </c>
      <c r="B36" s="2">
        <f>SUM(B31:B35)</f>
        <v>572</v>
      </c>
      <c r="C36" s="72">
        <f>SUM(C31:C35)</f>
        <v>16.490000000000002</v>
      </c>
      <c r="D36" s="72">
        <f>SUM(D31:D35)</f>
        <v>21.68</v>
      </c>
      <c r="E36" s="72">
        <f>SUM(E31:E35)</f>
        <v>98.5</v>
      </c>
      <c r="F36" s="72">
        <f>SUM(F31:F35)</f>
        <v>656.9</v>
      </c>
      <c r="G36" s="72"/>
      <c r="H36" s="72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</row>
    <row r="37" spans="1:255" x14ac:dyDescent="0.25">
      <c r="A37" s="117" t="s">
        <v>66</v>
      </c>
      <c r="B37" s="118"/>
      <c r="C37" s="118"/>
      <c r="D37" s="118"/>
      <c r="E37" s="118"/>
      <c r="F37" s="118"/>
      <c r="G37" s="118"/>
      <c r="H37" s="119"/>
    </row>
    <row r="38" spans="1:255" ht="10.5" customHeight="1" x14ac:dyDescent="0.25">
      <c r="A38" s="83" t="s">
        <v>118</v>
      </c>
      <c r="B38" s="84" t="s">
        <v>4</v>
      </c>
      <c r="C38" s="85" t="s">
        <v>119</v>
      </c>
      <c r="D38" s="85" t="s">
        <v>120</v>
      </c>
      <c r="E38" s="85" t="s">
        <v>121</v>
      </c>
      <c r="F38" s="85" t="s">
        <v>8</v>
      </c>
      <c r="G38" s="86" t="s">
        <v>9</v>
      </c>
      <c r="H38" s="83" t="s">
        <v>122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</row>
    <row r="39" spans="1:255" x14ac:dyDescent="0.25">
      <c r="A39" s="112" t="s">
        <v>123</v>
      </c>
      <c r="B39" s="113"/>
      <c r="C39" s="114"/>
      <c r="D39" s="114"/>
      <c r="E39" s="114"/>
      <c r="F39" s="114"/>
      <c r="G39" s="113"/>
      <c r="H39" s="115"/>
    </row>
    <row r="40" spans="1:255" x14ac:dyDescent="0.2">
      <c r="A40" s="7" t="s">
        <v>67</v>
      </c>
      <c r="B40" s="8">
        <v>50</v>
      </c>
      <c r="C40" s="9">
        <v>0.35</v>
      </c>
      <c r="D40" s="9">
        <v>0.05</v>
      </c>
      <c r="E40" s="9">
        <v>0.95</v>
      </c>
      <c r="F40" s="9">
        <v>6</v>
      </c>
      <c r="G40" s="10" t="s">
        <v>68</v>
      </c>
      <c r="H40" s="39" t="s">
        <v>46</v>
      </c>
    </row>
    <row r="41" spans="1:255" ht="24" x14ac:dyDescent="0.25">
      <c r="A41" s="18" t="s">
        <v>72</v>
      </c>
      <c r="B41" s="8">
        <v>180</v>
      </c>
      <c r="C41" s="104">
        <v>4.38</v>
      </c>
      <c r="D41" s="104">
        <v>6.44</v>
      </c>
      <c r="E41" s="104">
        <v>44.02</v>
      </c>
      <c r="F41" s="104">
        <v>251.64</v>
      </c>
      <c r="G41" s="92" t="s">
        <v>86</v>
      </c>
      <c r="H41" s="68" t="s">
        <v>87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</row>
    <row r="42" spans="1:255" ht="24" x14ac:dyDescent="0.25">
      <c r="A42" s="31" t="s">
        <v>128</v>
      </c>
      <c r="B42" s="105">
        <v>50</v>
      </c>
      <c r="C42" s="41">
        <v>4.3600000000000003</v>
      </c>
      <c r="D42" s="41">
        <v>4.84</v>
      </c>
      <c r="E42" s="41">
        <v>29.04</v>
      </c>
      <c r="F42" s="41">
        <v>180.87</v>
      </c>
      <c r="G42" s="91" t="s">
        <v>129</v>
      </c>
      <c r="H42" s="62" t="s">
        <v>130</v>
      </c>
    </row>
    <row r="43" spans="1:255" x14ac:dyDescent="0.25">
      <c r="A43" s="90" t="s">
        <v>21</v>
      </c>
      <c r="B43" s="91">
        <v>222</v>
      </c>
      <c r="C43" s="92">
        <v>0.13</v>
      </c>
      <c r="D43" s="92">
        <v>0.02</v>
      </c>
      <c r="E43" s="92">
        <v>15.2</v>
      </c>
      <c r="F43" s="92">
        <v>62</v>
      </c>
      <c r="G43" s="91" t="s">
        <v>22</v>
      </c>
      <c r="H43" s="7" t="s">
        <v>23</v>
      </c>
    </row>
    <row r="44" spans="1:255" x14ac:dyDescent="0.25">
      <c r="A44" s="25" t="s">
        <v>41</v>
      </c>
      <c r="B44" s="93">
        <v>20</v>
      </c>
      <c r="C44" s="94">
        <v>1.3</v>
      </c>
      <c r="D44" s="94">
        <v>0.2</v>
      </c>
      <c r="E44" s="94">
        <v>8.6</v>
      </c>
      <c r="F44" s="94">
        <v>43</v>
      </c>
      <c r="G44" s="71" t="s">
        <v>25</v>
      </c>
      <c r="H44" s="18" t="s">
        <v>42</v>
      </c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x14ac:dyDescent="0.25">
      <c r="A45" s="28" t="s">
        <v>27</v>
      </c>
      <c r="B45" s="2">
        <f>SUM(B40:B44)</f>
        <v>522</v>
      </c>
      <c r="C45" s="72">
        <f>SUM(C40:C44)</f>
        <v>10.520000000000001</v>
      </c>
      <c r="D45" s="72">
        <f>SUM(D40:D44)</f>
        <v>11.549999999999999</v>
      </c>
      <c r="E45" s="72">
        <f>SUM(E40:E44)</f>
        <v>97.81</v>
      </c>
      <c r="F45" s="72">
        <f>SUM(F40:F44)</f>
        <v>543.51</v>
      </c>
      <c r="G45" s="72"/>
      <c r="H45" s="72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</row>
    <row r="46" spans="1:255" x14ac:dyDescent="0.25">
      <c r="A46" s="117" t="s">
        <v>75</v>
      </c>
      <c r="B46" s="118"/>
      <c r="C46" s="118"/>
      <c r="D46" s="118"/>
      <c r="E46" s="118"/>
      <c r="F46" s="118"/>
      <c r="G46" s="118"/>
      <c r="H46" s="119"/>
    </row>
    <row r="47" spans="1:255" ht="11.25" customHeight="1" x14ac:dyDescent="0.25">
      <c r="A47" s="83" t="s">
        <v>118</v>
      </c>
      <c r="B47" s="84" t="s">
        <v>4</v>
      </c>
      <c r="C47" s="85" t="s">
        <v>119</v>
      </c>
      <c r="D47" s="85" t="s">
        <v>120</v>
      </c>
      <c r="E47" s="85" t="s">
        <v>121</v>
      </c>
      <c r="F47" s="85" t="s">
        <v>8</v>
      </c>
      <c r="G47" s="86" t="s">
        <v>9</v>
      </c>
      <c r="H47" s="83" t="s">
        <v>122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</row>
    <row r="48" spans="1:255" x14ac:dyDescent="0.25">
      <c r="A48" s="112" t="s">
        <v>123</v>
      </c>
      <c r="B48" s="113"/>
      <c r="C48" s="114"/>
      <c r="D48" s="114"/>
      <c r="E48" s="114"/>
      <c r="F48" s="114"/>
      <c r="G48" s="113"/>
      <c r="H48" s="115"/>
    </row>
    <row r="49" spans="1:255" s="75" customFormat="1" ht="24" x14ac:dyDescent="0.2">
      <c r="A49" s="31" t="s">
        <v>109</v>
      </c>
      <c r="B49" s="33">
        <v>100</v>
      </c>
      <c r="C49" s="9">
        <v>1.41</v>
      </c>
      <c r="D49" s="9">
        <v>6.01</v>
      </c>
      <c r="E49" s="9">
        <v>8.26</v>
      </c>
      <c r="F49" s="9">
        <v>92.8</v>
      </c>
      <c r="G49" s="34" t="s">
        <v>110</v>
      </c>
      <c r="H49" s="11" t="s">
        <v>111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x14ac:dyDescent="0.2">
      <c r="A50" s="12" t="s">
        <v>131</v>
      </c>
      <c r="B50" s="76">
        <v>180</v>
      </c>
      <c r="C50" s="14">
        <v>4.12</v>
      </c>
      <c r="D50" s="14">
        <v>15.78</v>
      </c>
      <c r="E50" s="14">
        <v>33.5</v>
      </c>
      <c r="F50" s="14">
        <v>292.5</v>
      </c>
      <c r="G50" s="77" t="s">
        <v>132</v>
      </c>
      <c r="H50" s="45" t="s">
        <v>133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pans="1:255" x14ac:dyDescent="0.2">
      <c r="A51" s="7" t="s">
        <v>134</v>
      </c>
      <c r="B51" s="106">
        <v>50</v>
      </c>
      <c r="C51" s="41">
        <v>3.95</v>
      </c>
      <c r="D51" s="41">
        <v>4.0599999999999996</v>
      </c>
      <c r="E51" s="41">
        <v>22.24</v>
      </c>
      <c r="F51" s="41">
        <v>141.5</v>
      </c>
      <c r="G51" s="103" t="s">
        <v>135</v>
      </c>
      <c r="H51" s="35" t="s">
        <v>136</v>
      </c>
    </row>
    <row r="52" spans="1:255" x14ac:dyDescent="0.25">
      <c r="A52" s="90" t="s">
        <v>21</v>
      </c>
      <c r="B52" s="91">
        <v>222</v>
      </c>
      <c r="C52" s="92">
        <v>0.13</v>
      </c>
      <c r="D52" s="92">
        <v>0.02</v>
      </c>
      <c r="E52" s="92">
        <v>15.2</v>
      </c>
      <c r="F52" s="92">
        <v>62</v>
      </c>
      <c r="G52" s="91" t="s">
        <v>22</v>
      </c>
      <c r="H52" s="7" t="s">
        <v>23</v>
      </c>
    </row>
    <row r="53" spans="1:255" x14ac:dyDescent="0.25">
      <c r="A53" s="25" t="s">
        <v>126</v>
      </c>
      <c r="B53" s="26">
        <v>20</v>
      </c>
      <c r="C53" s="41">
        <v>1.6</v>
      </c>
      <c r="D53" s="41">
        <v>0.2</v>
      </c>
      <c r="E53" s="41">
        <v>10.199999999999999</v>
      </c>
      <c r="F53" s="41">
        <v>50</v>
      </c>
      <c r="G53" s="20" t="s">
        <v>25</v>
      </c>
      <c r="H53" s="27" t="s">
        <v>26</v>
      </c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</row>
    <row r="54" spans="1:255" x14ac:dyDescent="0.25">
      <c r="A54" s="28" t="s">
        <v>27</v>
      </c>
      <c r="B54" s="2">
        <f>SUM(B49:B53)</f>
        <v>572</v>
      </c>
      <c r="C54" s="72">
        <f>SUM(C49:C53)</f>
        <v>11.21</v>
      </c>
      <c r="D54" s="72">
        <f>SUM(D49:D53)</f>
        <v>26.069999999999997</v>
      </c>
      <c r="E54" s="72">
        <f>SUM(E49:E53)</f>
        <v>89.4</v>
      </c>
      <c r="F54" s="72">
        <f>SUM(F49:F53)</f>
        <v>638.79999999999995</v>
      </c>
      <c r="G54" s="72"/>
      <c r="H54" s="72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</row>
    <row r="55" spans="1:255" ht="12.75" x14ac:dyDescent="0.25">
      <c r="A55" s="122" t="s">
        <v>82</v>
      </c>
      <c r="B55" s="123"/>
      <c r="C55" s="123"/>
      <c r="D55" s="123"/>
      <c r="E55" s="123"/>
      <c r="F55" s="123"/>
      <c r="G55" s="123"/>
      <c r="H55" s="124"/>
    </row>
    <row r="56" spans="1:255" x14ac:dyDescent="0.25">
      <c r="A56" s="117" t="s">
        <v>2</v>
      </c>
      <c r="B56" s="118"/>
      <c r="C56" s="118"/>
      <c r="D56" s="118"/>
      <c r="E56" s="118"/>
      <c r="F56" s="118"/>
      <c r="G56" s="118"/>
      <c r="H56" s="119"/>
    </row>
    <row r="57" spans="1:255" ht="10.5" customHeight="1" x14ac:dyDescent="0.25">
      <c r="A57" s="83" t="s">
        <v>118</v>
      </c>
      <c r="B57" s="84" t="s">
        <v>4</v>
      </c>
      <c r="C57" s="85" t="s">
        <v>119</v>
      </c>
      <c r="D57" s="85" t="s">
        <v>120</v>
      </c>
      <c r="E57" s="85" t="s">
        <v>121</v>
      </c>
      <c r="F57" s="85" t="s">
        <v>8</v>
      </c>
      <c r="G57" s="86" t="s">
        <v>9</v>
      </c>
      <c r="H57" s="83" t="s">
        <v>122</v>
      </c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</row>
    <row r="58" spans="1:255" x14ac:dyDescent="0.25">
      <c r="A58" s="112" t="s">
        <v>123</v>
      </c>
      <c r="B58" s="113"/>
      <c r="C58" s="114"/>
      <c r="D58" s="114"/>
      <c r="E58" s="114"/>
      <c r="F58" s="114"/>
      <c r="G58" s="113"/>
      <c r="H58" s="115"/>
    </row>
    <row r="59" spans="1:255" s="75" customFormat="1" x14ac:dyDescent="0.2">
      <c r="A59" s="7" t="s">
        <v>44</v>
      </c>
      <c r="B59" s="44">
        <v>100</v>
      </c>
      <c r="C59" s="44">
        <f>0.66/60*100</f>
        <v>1.1000000000000001</v>
      </c>
      <c r="D59" s="44">
        <f>0.12/60*100</f>
        <v>0.2</v>
      </c>
      <c r="E59" s="44">
        <f>2.28/60*100</f>
        <v>3.8</v>
      </c>
      <c r="F59" s="44">
        <f>13.2/60*100</f>
        <v>22</v>
      </c>
      <c r="G59" s="44" t="s">
        <v>137</v>
      </c>
      <c r="H59" s="45" t="s">
        <v>138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24" x14ac:dyDescent="0.25">
      <c r="A60" s="18" t="s">
        <v>72</v>
      </c>
      <c r="B60" s="8">
        <v>180</v>
      </c>
      <c r="C60" s="41">
        <v>4.38</v>
      </c>
      <c r="D60" s="41">
        <v>6.44</v>
      </c>
      <c r="E60" s="41">
        <v>44.02</v>
      </c>
      <c r="F60" s="41">
        <v>251.64</v>
      </c>
      <c r="G60" s="92" t="s">
        <v>86</v>
      </c>
      <c r="H60" s="68" t="s">
        <v>87</v>
      </c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</row>
    <row r="61" spans="1:255" s="75" customFormat="1" x14ac:dyDescent="0.2">
      <c r="A61" s="18" t="s">
        <v>88</v>
      </c>
      <c r="B61" s="26">
        <v>50</v>
      </c>
      <c r="C61" s="9">
        <v>5.15</v>
      </c>
      <c r="D61" s="9">
        <v>8.4</v>
      </c>
      <c r="E61" s="9">
        <v>40.880000000000003</v>
      </c>
      <c r="F61" s="9">
        <v>219.57</v>
      </c>
      <c r="G61" s="57" t="s">
        <v>89</v>
      </c>
      <c r="H61" s="67" t="s">
        <v>90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</row>
    <row r="62" spans="1:255" x14ac:dyDescent="0.25">
      <c r="A62" s="90" t="s">
        <v>21</v>
      </c>
      <c r="B62" s="91">
        <v>222</v>
      </c>
      <c r="C62" s="92">
        <v>0.13</v>
      </c>
      <c r="D62" s="92">
        <v>0.02</v>
      </c>
      <c r="E62" s="92">
        <v>15.2</v>
      </c>
      <c r="F62" s="92">
        <v>62</v>
      </c>
      <c r="G62" s="91" t="s">
        <v>22</v>
      </c>
      <c r="H62" s="7" t="s">
        <v>23</v>
      </c>
    </row>
    <row r="63" spans="1:255" x14ac:dyDescent="0.25">
      <c r="A63" s="25" t="s">
        <v>126</v>
      </c>
      <c r="B63" s="26">
        <v>20</v>
      </c>
      <c r="C63" s="41">
        <v>1.6</v>
      </c>
      <c r="D63" s="41">
        <v>0.2</v>
      </c>
      <c r="E63" s="41">
        <v>10.199999999999999</v>
      </c>
      <c r="F63" s="41">
        <v>50</v>
      </c>
      <c r="G63" s="20" t="s">
        <v>25</v>
      </c>
      <c r="H63" s="27" t="s">
        <v>26</v>
      </c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</row>
    <row r="64" spans="1:255" x14ac:dyDescent="0.25">
      <c r="A64" s="28" t="s">
        <v>27</v>
      </c>
      <c r="B64" s="2">
        <f>SUM(B59:B63)</f>
        <v>572</v>
      </c>
      <c r="C64" s="72">
        <f>SUM(C59:C63)</f>
        <v>12.360000000000001</v>
      </c>
      <c r="D64" s="72">
        <f>SUM(D59:D63)</f>
        <v>15.26</v>
      </c>
      <c r="E64" s="72">
        <f>SUM(E59:E63)</f>
        <v>114.10000000000001</v>
      </c>
      <c r="F64" s="72">
        <f>SUM(F59:F63)</f>
        <v>605.21</v>
      </c>
      <c r="G64" s="72"/>
      <c r="H64" s="72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</row>
    <row r="65" spans="1:255" x14ac:dyDescent="0.25">
      <c r="A65" s="117" t="s">
        <v>28</v>
      </c>
      <c r="B65" s="118"/>
      <c r="C65" s="118"/>
      <c r="D65" s="118"/>
      <c r="E65" s="118"/>
      <c r="F65" s="118"/>
      <c r="G65" s="118"/>
      <c r="H65" s="119"/>
    </row>
    <row r="66" spans="1:255" ht="9.75" customHeight="1" x14ac:dyDescent="0.25">
      <c r="A66" s="83" t="s">
        <v>118</v>
      </c>
      <c r="B66" s="84" t="s">
        <v>4</v>
      </c>
      <c r="C66" s="85" t="s">
        <v>119</v>
      </c>
      <c r="D66" s="85" t="s">
        <v>120</v>
      </c>
      <c r="E66" s="85" t="s">
        <v>121</v>
      </c>
      <c r="F66" s="85" t="s">
        <v>8</v>
      </c>
      <c r="G66" s="86" t="s">
        <v>9</v>
      </c>
      <c r="H66" s="83" t="s">
        <v>122</v>
      </c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</row>
    <row r="67" spans="1:255" x14ac:dyDescent="0.25">
      <c r="A67" s="112" t="s">
        <v>123</v>
      </c>
      <c r="B67" s="113"/>
      <c r="C67" s="114"/>
      <c r="D67" s="114"/>
      <c r="E67" s="114"/>
      <c r="F67" s="114"/>
      <c r="G67" s="113"/>
      <c r="H67" s="115"/>
    </row>
    <row r="68" spans="1:255" s="75" customFormat="1" x14ac:dyDescent="0.2">
      <c r="A68" s="46" t="s">
        <v>54</v>
      </c>
      <c r="B68" s="33">
        <v>100</v>
      </c>
      <c r="C68" s="47">
        <v>0.94</v>
      </c>
      <c r="D68" s="47">
        <v>10.14</v>
      </c>
      <c r="E68" s="47">
        <v>2.38</v>
      </c>
      <c r="F68" s="47">
        <v>104.9</v>
      </c>
      <c r="G68" s="10" t="s">
        <v>55</v>
      </c>
      <c r="H68" s="35" t="s">
        <v>56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pans="1:255" ht="24" x14ac:dyDescent="0.25">
      <c r="A69" s="18" t="s">
        <v>18</v>
      </c>
      <c r="B69" s="23">
        <v>180</v>
      </c>
      <c r="C69" s="22">
        <v>6.62</v>
      </c>
      <c r="D69" s="22">
        <v>5.42</v>
      </c>
      <c r="E69" s="22">
        <v>31.73</v>
      </c>
      <c r="F69" s="22">
        <v>202.14</v>
      </c>
      <c r="G69" s="20" t="s">
        <v>19</v>
      </c>
      <c r="H69" s="18" t="s">
        <v>20</v>
      </c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s="17" customFormat="1" x14ac:dyDescent="0.2">
      <c r="A70" s="107" t="s">
        <v>139</v>
      </c>
      <c r="B70" s="108">
        <v>50</v>
      </c>
      <c r="C70" s="109">
        <v>3.64</v>
      </c>
      <c r="D70" s="109">
        <v>6.26</v>
      </c>
      <c r="E70" s="109">
        <v>21.96</v>
      </c>
      <c r="F70" s="109">
        <v>159</v>
      </c>
      <c r="G70" s="77" t="s">
        <v>140</v>
      </c>
      <c r="H70" s="16" t="s">
        <v>141</v>
      </c>
    </row>
    <row r="71" spans="1:255" x14ac:dyDescent="0.25">
      <c r="A71" s="90" t="s">
        <v>21</v>
      </c>
      <c r="B71" s="91">
        <v>222</v>
      </c>
      <c r="C71" s="92">
        <v>0.13</v>
      </c>
      <c r="D71" s="92">
        <v>0.02</v>
      </c>
      <c r="E71" s="92">
        <v>15.2</v>
      </c>
      <c r="F71" s="92">
        <v>62</v>
      </c>
      <c r="G71" s="91" t="s">
        <v>22</v>
      </c>
      <c r="H71" s="7" t="s">
        <v>23</v>
      </c>
    </row>
    <row r="72" spans="1:255" x14ac:dyDescent="0.25">
      <c r="A72" s="25" t="s">
        <v>41</v>
      </c>
      <c r="B72" s="93">
        <v>20</v>
      </c>
      <c r="C72" s="94">
        <v>1.3</v>
      </c>
      <c r="D72" s="94">
        <v>0.2</v>
      </c>
      <c r="E72" s="94">
        <v>8.6</v>
      </c>
      <c r="F72" s="94">
        <v>43</v>
      </c>
      <c r="G72" s="71" t="s">
        <v>25</v>
      </c>
      <c r="H72" s="18" t="s">
        <v>42</v>
      </c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</row>
    <row r="73" spans="1:255" x14ac:dyDescent="0.25">
      <c r="A73" s="28" t="s">
        <v>27</v>
      </c>
      <c r="B73" s="2">
        <f>SUM(B68:B72)</f>
        <v>572</v>
      </c>
      <c r="C73" s="72">
        <f>SUM(C68:C72)</f>
        <v>12.630000000000003</v>
      </c>
      <c r="D73" s="72">
        <f>SUM(D68:D72)</f>
        <v>22.04</v>
      </c>
      <c r="E73" s="72">
        <f>SUM(E68:E72)</f>
        <v>79.86999999999999</v>
      </c>
      <c r="F73" s="72">
        <f>SUM(F68:F72)</f>
        <v>571.04</v>
      </c>
      <c r="G73" s="72"/>
      <c r="H73" s="72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</row>
    <row r="74" spans="1:255" x14ac:dyDescent="0.25">
      <c r="A74" s="117" t="s">
        <v>43</v>
      </c>
      <c r="B74" s="118"/>
      <c r="C74" s="118"/>
      <c r="D74" s="118"/>
      <c r="E74" s="118"/>
      <c r="F74" s="118"/>
      <c r="G74" s="118"/>
      <c r="H74" s="119"/>
    </row>
    <row r="75" spans="1:255" ht="9" customHeight="1" x14ac:dyDescent="0.25">
      <c r="A75" s="83" t="s">
        <v>118</v>
      </c>
      <c r="B75" s="84" t="s">
        <v>4</v>
      </c>
      <c r="C75" s="85" t="s">
        <v>119</v>
      </c>
      <c r="D75" s="85" t="s">
        <v>120</v>
      </c>
      <c r="E75" s="85" t="s">
        <v>121</v>
      </c>
      <c r="F75" s="85" t="s">
        <v>8</v>
      </c>
      <c r="G75" s="86" t="s">
        <v>9</v>
      </c>
      <c r="H75" s="83" t="s">
        <v>122</v>
      </c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</row>
    <row r="76" spans="1:255" x14ac:dyDescent="0.25">
      <c r="A76" s="112" t="s">
        <v>123</v>
      </c>
      <c r="B76" s="113"/>
      <c r="C76" s="114"/>
      <c r="D76" s="114"/>
      <c r="E76" s="114"/>
      <c r="F76" s="114"/>
      <c r="G76" s="113"/>
      <c r="H76" s="115"/>
    </row>
    <row r="77" spans="1:255" x14ac:dyDescent="0.2">
      <c r="A77" s="7" t="s">
        <v>67</v>
      </c>
      <c r="B77" s="8">
        <v>50</v>
      </c>
      <c r="C77" s="9">
        <v>0.35</v>
      </c>
      <c r="D77" s="9">
        <v>0.05</v>
      </c>
      <c r="E77" s="9">
        <v>0.95</v>
      </c>
      <c r="F77" s="9">
        <v>6</v>
      </c>
      <c r="G77" s="10" t="s">
        <v>68</v>
      </c>
      <c r="H77" s="39" t="s">
        <v>46</v>
      </c>
    </row>
    <row r="78" spans="1:255" x14ac:dyDescent="0.25">
      <c r="A78" s="62" t="s">
        <v>50</v>
      </c>
      <c r="B78" s="8">
        <v>180</v>
      </c>
      <c r="C78" s="94">
        <v>3.67</v>
      </c>
      <c r="D78" s="94">
        <v>5.76</v>
      </c>
      <c r="E78" s="94">
        <v>24.53</v>
      </c>
      <c r="F78" s="94">
        <v>164.7</v>
      </c>
      <c r="G78" s="100" t="s">
        <v>51</v>
      </c>
      <c r="H78" s="62" t="s">
        <v>52</v>
      </c>
    </row>
    <row r="79" spans="1:255" s="17" customFormat="1" x14ac:dyDescent="0.2">
      <c r="A79" s="107" t="s">
        <v>35</v>
      </c>
      <c r="B79" s="110">
        <v>50</v>
      </c>
      <c r="C79" s="9">
        <v>3.5</v>
      </c>
      <c r="D79" s="9">
        <v>2.8</v>
      </c>
      <c r="E79" s="9">
        <v>15.1</v>
      </c>
      <c r="F79" s="9">
        <v>102.4</v>
      </c>
      <c r="G79" s="111" t="s">
        <v>36</v>
      </c>
      <c r="H79" s="16" t="s">
        <v>37</v>
      </c>
    </row>
    <row r="80" spans="1:255" x14ac:dyDescent="0.25">
      <c r="A80" s="90" t="s">
        <v>21</v>
      </c>
      <c r="B80" s="91">
        <v>222</v>
      </c>
      <c r="C80" s="92">
        <v>0.13</v>
      </c>
      <c r="D80" s="92">
        <v>0.02</v>
      </c>
      <c r="E80" s="92">
        <v>15.2</v>
      </c>
      <c r="F80" s="92">
        <v>62</v>
      </c>
      <c r="G80" s="91" t="s">
        <v>22</v>
      </c>
      <c r="H80" s="7" t="s">
        <v>23</v>
      </c>
    </row>
    <row r="81" spans="1:255" x14ac:dyDescent="0.25">
      <c r="A81" s="25" t="s">
        <v>126</v>
      </c>
      <c r="B81" s="26">
        <v>20</v>
      </c>
      <c r="C81" s="41">
        <v>1.6</v>
      </c>
      <c r="D81" s="41">
        <v>0.2</v>
      </c>
      <c r="E81" s="41">
        <v>10.199999999999999</v>
      </c>
      <c r="F81" s="41">
        <v>50</v>
      </c>
      <c r="G81" s="20" t="s">
        <v>25</v>
      </c>
      <c r="H81" s="27" t="s">
        <v>26</v>
      </c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</row>
    <row r="82" spans="1:255" x14ac:dyDescent="0.25">
      <c r="A82" s="28" t="s">
        <v>27</v>
      </c>
      <c r="B82" s="2">
        <f>SUM(B77:B81)</f>
        <v>522</v>
      </c>
      <c r="C82" s="72">
        <f>SUM(C77:C81)</f>
        <v>9.25</v>
      </c>
      <c r="D82" s="72">
        <f>SUM(D77:D81)</f>
        <v>8.8299999999999983</v>
      </c>
      <c r="E82" s="72">
        <f>SUM(E77:E81)</f>
        <v>65.98</v>
      </c>
      <c r="F82" s="72">
        <f>SUM(F77:F81)</f>
        <v>385.1</v>
      </c>
      <c r="G82" s="72"/>
      <c r="H82" s="72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</row>
    <row r="83" spans="1:255" x14ac:dyDescent="0.25">
      <c r="A83" s="117" t="s">
        <v>53</v>
      </c>
      <c r="B83" s="118"/>
      <c r="C83" s="118"/>
      <c r="D83" s="118"/>
      <c r="E83" s="118"/>
      <c r="F83" s="118"/>
      <c r="G83" s="118"/>
      <c r="H83" s="119"/>
    </row>
    <row r="84" spans="1:255" ht="11.25" customHeight="1" x14ac:dyDescent="0.25">
      <c r="A84" s="83" t="s">
        <v>118</v>
      </c>
      <c r="B84" s="84" t="s">
        <v>4</v>
      </c>
      <c r="C84" s="85" t="s">
        <v>119</v>
      </c>
      <c r="D84" s="85" t="s">
        <v>120</v>
      </c>
      <c r="E84" s="85" t="s">
        <v>121</v>
      </c>
      <c r="F84" s="85" t="s">
        <v>8</v>
      </c>
      <c r="G84" s="86" t="s">
        <v>9</v>
      </c>
      <c r="H84" s="83" t="s">
        <v>122</v>
      </c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87"/>
      <c r="HX84" s="87"/>
      <c r="HY84" s="87"/>
      <c r="HZ84" s="87"/>
      <c r="IA84" s="87"/>
      <c r="IB84" s="87"/>
      <c r="IC84" s="87"/>
      <c r="ID84" s="87"/>
      <c r="IE84" s="87"/>
      <c r="IF84" s="87"/>
      <c r="IG84" s="87"/>
      <c r="IH84" s="87"/>
      <c r="II84" s="87"/>
      <c r="IJ84" s="87"/>
      <c r="IK84" s="87"/>
      <c r="IL84" s="87"/>
      <c r="IM84" s="87"/>
      <c r="IN84" s="87"/>
      <c r="IO84" s="87"/>
      <c r="IP84" s="87"/>
      <c r="IQ84" s="87"/>
      <c r="IR84" s="87"/>
      <c r="IS84" s="87"/>
      <c r="IT84" s="87"/>
      <c r="IU84" s="87"/>
    </row>
    <row r="85" spans="1:255" x14ac:dyDescent="0.25">
      <c r="A85" s="112" t="s">
        <v>123</v>
      </c>
      <c r="B85" s="113"/>
      <c r="C85" s="114"/>
      <c r="D85" s="114"/>
      <c r="E85" s="114"/>
      <c r="F85" s="114"/>
      <c r="G85" s="113"/>
      <c r="H85" s="115"/>
    </row>
    <row r="86" spans="1:255" ht="12.75" customHeight="1" x14ac:dyDescent="0.2">
      <c r="A86" s="31" t="s">
        <v>29</v>
      </c>
      <c r="B86" s="33">
        <v>70</v>
      </c>
      <c r="C86" s="9">
        <v>2.99</v>
      </c>
      <c r="D86" s="9">
        <v>10</v>
      </c>
      <c r="E86" s="9">
        <v>2.15</v>
      </c>
      <c r="F86" s="9">
        <v>110.46</v>
      </c>
      <c r="G86" s="99" t="s">
        <v>30</v>
      </c>
      <c r="H86" s="35" t="s">
        <v>31</v>
      </c>
    </row>
    <row r="87" spans="1:255" x14ac:dyDescent="0.25">
      <c r="A87" s="7" t="s">
        <v>60</v>
      </c>
      <c r="B87" s="92">
        <v>180</v>
      </c>
      <c r="C87" s="92">
        <v>10.32</v>
      </c>
      <c r="D87" s="92">
        <v>7.31</v>
      </c>
      <c r="E87" s="92">
        <v>46.37</v>
      </c>
      <c r="F87" s="92">
        <v>292.5</v>
      </c>
      <c r="G87" s="91" t="s">
        <v>61</v>
      </c>
      <c r="H87" s="101" t="s">
        <v>62</v>
      </c>
    </row>
    <row r="88" spans="1:255" x14ac:dyDescent="0.2">
      <c r="A88" s="7" t="s">
        <v>142</v>
      </c>
      <c r="B88" s="106">
        <v>50</v>
      </c>
      <c r="C88" s="41">
        <v>3.72</v>
      </c>
      <c r="D88" s="41">
        <v>4.03</v>
      </c>
      <c r="E88" s="41">
        <v>29.98</v>
      </c>
      <c r="F88" s="41">
        <v>173.55</v>
      </c>
      <c r="G88" s="91" t="s">
        <v>143</v>
      </c>
      <c r="H88" s="35" t="s">
        <v>144</v>
      </c>
    </row>
    <row r="89" spans="1:255" x14ac:dyDescent="0.25">
      <c r="A89" s="90" t="s">
        <v>21</v>
      </c>
      <c r="B89" s="91">
        <v>222</v>
      </c>
      <c r="C89" s="92">
        <v>0.13</v>
      </c>
      <c r="D89" s="92">
        <v>0.02</v>
      </c>
      <c r="E89" s="92">
        <v>15.2</v>
      </c>
      <c r="F89" s="92">
        <v>62</v>
      </c>
      <c r="G89" s="91" t="s">
        <v>22</v>
      </c>
      <c r="H89" s="7" t="s">
        <v>23</v>
      </c>
    </row>
    <row r="90" spans="1:255" x14ac:dyDescent="0.25">
      <c r="A90" s="25" t="s">
        <v>41</v>
      </c>
      <c r="B90" s="93">
        <v>20</v>
      </c>
      <c r="C90" s="94">
        <v>1.3</v>
      </c>
      <c r="D90" s="94">
        <v>0.2</v>
      </c>
      <c r="E90" s="94">
        <v>8.6</v>
      </c>
      <c r="F90" s="94">
        <v>43</v>
      </c>
      <c r="G90" s="71" t="s">
        <v>25</v>
      </c>
      <c r="H90" s="18" t="s">
        <v>42</v>
      </c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88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88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88"/>
      <c r="HQ90" s="88"/>
      <c r="HR90" s="88"/>
      <c r="HS90" s="88"/>
      <c r="HT90" s="88"/>
      <c r="HU90" s="88"/>
      <c r="HV90" s="88"/>
      <c r="HW90" s="88"/>
      <c r="HX90" s="88"/>
      <c r="HY90" s="88"/>
      <c r="HZ90" s="88"/>
      <c r="IA90" s="88"/>
      <c r="IB90" s="88"/>
      <c r="IC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  <c r="IR90" s="88"/>
      <c r="IS90" s="88"/>
      <c r="IT90" s="88"/>
      <c r="IU90" s="88"/>
    </row>
    <row r="91" spans="1:255" x14ac:dyDescent="0.25">
      <c r="A91" s="28" t="s">
        <v>27</v>
      </c>
      <c r="B91" s="2">
        <f>SUM(B86:B90)</f>
        <v>542</v>
      </c>
      <c r="C91" s="72">
        <f>SUM(C86:C90)</f>
        <v>18.46</v>
      </c>
      <c r="D91" s="72">
        <f>SUM(D86:D90)</f>
        <v>21.56</v>
      </c>
      <c r="E91" s="72">
        <f>SUM(E86:E90)</f>
        <v>102.3</v>
      </c>
      <c r="F91" s="72">
        <f>SUM(F86:F90)</f>
        <v>681.51</v>
      </c>
      <c r="G91" s="72"/>
      <c r="H91" s="72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  <c r="IQ91" s="55"/>
      <c r="IR91" s="55"/>
      <c r="IS91" s="55"/>
      <c r="IT91" s="55"/>
      <c r="IU91" s="55"/>
    </row>
    <row r="92" spans="1:255" x14ac:dyDescent="0.25">
      <c r="A92" s="121" t="s">
        <v>66</v>
      </c>
      <c r="B92" s="121"/>
      <c r="C92" s="121"/>
      <c r="D92" s="121"/>
      <c r="E92" s="121"/>
      <c r="F92" s="121"/>
      <c r="G92" s="121"/>
      <c r="H92" s="121"/>
    </row>
    <row r="93" spans="1:255" ht="10.5" customHeight="1" x14ac:dyDescent="0.25">
      <c r="A93" s="83" t="s">
        <v>118</v>
      </c>
      <c r="B93" s="84" t="s">
        <v>4</v>
      </c>
      <c r="C93" s="85" t="s">
        <v>119</v>
      </c>
      <c r="D93" s="85" t="s">
        <v>120</v>
      </c>
      <c r="E93" s="85" t="s">
        <v>121</v>
      </c>
      <c r="F93" s="85" t="s">
        <v>8</v>
      </c>
      <c r="G93" s="86" t="s">
        <v>9</v>
      </c>
      <c r="H93" s="83" t="s">
        <v>122</v>
      </c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  <c r="GR93" s="87"/>
      <c r="GS93" s="87"/>
      <c r="GT93" s="87"/>
      <c r="GU93" s="87"/>
      <c r="GV93" s="87"/>
      <c r="GW93" s="87"/>
      <c r="GX93" s="87"/>
      <c r="GY93" s="87"/>
      <c r="GZ93" s="87"/>
      <c r="HA93" s="87"/>
      <c r="HB93" s="87"/>
      <c r="HC93" s="87"/>
      <c r="HD93" s="87"/>
      <c r="HE93" s="87"/>
      <c r="HF93" s="87"/>
      <c r="HG93" s="87"/>
      <c r="HH93" s="87"/>
      <c r="HI93" s="87"/>
      <c r="HJ93" s="87"/>
      <c r="HK93" s="87"/>
      <c r="HL93" s="87"/>
      <c r="HM93" s="87"/>
      <c r="HN93" s="87"/>
      <c r="HO93" s="87"/>
      <c r="HP93" s="87"/>
      <c r="HQ93" s="87"/>
      <c r="HR93" s="87"/>
      <c r="HS93" s="87"/>
      <c r="HT93" s="87"/>
      <c r="HU93" s="87"/>
      <c r="HV93" s="87"/>
      <c r="HW93" s="87"/>
      <c r="HX93" s="87"/>
      <c r="HY93" s="87"/>
      <c r="HZ93" s="87"/>
      <c r="IA93" s="87"/>
      <c r="IB93" s="87"/>
      <c r="IC93" s="87"/>
      <c r="ID93" s="87"/>
      <c r="IE93" s="87"/>
      <c r="IF93" s="87"/>
      <c r="IG93" s="87"/>
      <c r="IH93" s="87"/>
      <c r="II93" s="87"/>
      <c r="IJ93" s="87"/>
      <c r="IK93" s="87"/>
      <c r="IL93" s="87"/>
      <c r="IM93" s="87"/>
      <c r="IN93" s="87"/>
      <c r="IO93" s="87"/>
      <c r="IP93" s="87"/>
      <c r="IQ93" s="87"/>
      <c r="IR93" s="87"/>
      <c r="IS93" s="87"/>
      <c r="IT93" s="87"/>
      <c r="IU93" s="87"/>
    </row>
    <row r="94" spans="1:255" x14ac:dyDescent="0.25">
      <c r="A94" s="112" t="s">
        <v>123</v>
      </c>
      <c r="B94" s="113"/>
      <c r="C94" s="114"/>
      <c r="D94" s="114"/>
      <c r="E94" s="114"/>
      <c r="F94" s="114"/>
      <c r="G94" s="113"/>
      <c r="H94" s="115"/>
    </row>
    <row r="95" spans="1:255" ht="24" x14ac:dyDescent="0.25">
      <c r="A95" s="7" t="s">
        <v>103</v>
      </c>
      <c r="B95" s="8">
        <v>100</v>
      </c>
      <c r="C95" s="9">
        <v>1.31</v>
      </c>
      <c r="D95" s="9">
        <v>3.25</v>
      </c>
      <c r="E95" s="9">
        <v>6.47</v>
      </c>
      <c r="F95" s="9">
        <v>60.4</v>
      </c>
      <c r="G95" s="10" t="s">
        <v>104</v>
      </c>
      <c r="H95" s="11" t="s">
        <v>105</v>
      </c>
    </row>
    <row r="96" spans="1:255" x14ac:dyDescent="0.25">
      <c r="A96" s="62" t="s">
        <v>145</v>
      </c>
      <c r="B96" s="8">
        <v>180</v>
      </c>
      <c r="C96" s="41">
        <v>4.38</v>
      </c>
      <c r="D96" s="41">
        <v>6.44</v>
      </c>
      <c r="E96" s="41">
        <v>44.02</v>
      </c>
      <c r="F96" s="41">
        <v>251.64</v>
      </c>
      <c r="G96" s="92" t="s">
        <v>86</v>
      </c>
      <c r="H96" s="68" t="s">
        <v>87</v>
      </c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</row>
    <row r="97" spans="1:255" x14ac:dyDescent="0.2">
      <c r="A97" s="90" t="s">
        <v>97</v>
      </c>
      <c r="B97" s="8">
        <v>50</v>
      </c>
      <c r="C97" s="41">
        <v>3.54</v>
      </c>
      <c r="D97" s="41">
        <v>6.57</v>
      </c>
      <c r="E97" s="41">
        <v>27.87</v>
      </c>
      <c r="F97" s="41">
        <v>185</v>
      </c>
      <c r="G97" s="91" t="s">
        <v>98</v>
      </c>
      <c r="H97" s="35" t="s">
        <v>99</v>
      </c>
    </row>
    <row r="98" spans="1:255" x14ac:dyDescent="0.25">
      <c r="A98" s="90" t="s">
        <v>21</v>
      </c>
      <c r="B98" s="91">
        <v>222</v>
      </c>
      <c r="C98" s="92">
        <v>0.13</v>
      </c>
      <c r="D98" s="92">
        <v>0.02</v>
      </c>
      <c r="E98" s="92">
        <v>15.2</v>
      </c>
      <c r="F98" s="92">
        <v>62</v>
      </c>
      <c r="G98" s="91" t="s">
        <v>22</v>
      </c>
      <c r="H98" s="7" t="s">
        <v>23</v>
      </c>
    </row>
    <row r="99" spans="1:255" x14ac:dyDescent="0.25">
      <c r="A99" s="25" t="s">
        <v>126</v>
      </c>
      <c r="B99" s="26">
        <v>20</v>
      </c>
      <c r="C99" s="41">
        <v>1.6</v>
      </c>
      <c r="D99" s="41">
        <v>0.2</v>
      </c>
      <c r="E99" s="41">
        <v>10.199999999999999</v>
      </c>
      <c r="F99" s="41">
        <v>50</v>
      </c>
      <c r="G99" s="20" t="s">
        <v>25</v>
      </c>
      <c r="H99" s="27" t="s">
        <v>26</v>
      </c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88"/>
      <c r="IM99" s="88"/>
      <c r="IN99" s="88"/>
      <c r="IO99" s="88"/>
      <c r="IP99" s="88"/>
      <c r="IQ99" s="88"/>
      <c r="IR99" s="88"/>
      <c r="IS99" s="88"/>
      <c r="IT99" s="88"/>
      <c r="IU99" s="88"/>
    </row>
    <row r="100" spans="1:255" x14ac:dyDescent="0.25">
      <c r="A100" s="28" t="s">
        <v>27</v>
      </c>
      <c r="B100" s="2">
        <f>SUM(B95:B99)</f>
        <v>572</v>
      </c>
      <c r="C100" s="72">
        <f>SUM(C95:C99)</f>
        <v>10.96</v>
      </c>
      <c r="D100" s="72">
        <f>SUM(D95:D99)</f>
        <v>16.48</v>
      </c>
      <c r="E100" s="72">
        <f>SUM(E95:E99)</f>
        <v>103.76</v>
      </c>
      <c r="F100" s="72">
        <f>SUM(F95:F99)</f>
        <v>609.04</v>
      </c>
      <c r="G100" s="72"/>
      <c r="H100" s="72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  <c r="IQ100" s="55"/>
      <c r="IR100" s="55"/>
      <c r="IS100" s="55"/>
      <c r="IT100" s="55"/>
      <c r="IU100" s="55"/>
    </row>
    <row r="101" spans="1:255" x14ac:dyDescent="0.25">
      <c r="A101" s="117" t="s">
        <v>75</v>
      </c>
      <c r="B101" s="118"/>
      <c r="C101" s="118"/>
      <c r="D101" s="118"/>
      <c r="E101" s="118"/>
      <c r="F101" s="118"/>
      <c r="G101" s="118"/>
      <c r="H101" s="119"/>
    </row>
    <row r="102" spans="1:255" ht="11.25" customHeight="1" x14ac:dyDescent="0.25">
      <c r="A102" s="83" t="s">
        <v>118</v>
      </c>
      <c r="B102" s="84" t="s">
        <v>4</v>
      </c>
      <c r="C102" s="85" t="s">
        <v>119</v>
      </c>
      <c r="D102" s="85" t="s">
        <v>120</v>
      </c>
      <c r="E102" s="85" t="s">
        <v>121</v>
      </c>
      <c r="F102" s="85" t="s">
        <v>8</v>
      </c>
      <c r="G102" s="86" t="s">
        <v>9</v>
      </c>
      <c r="H102" s="83" t="s">
        <v>122</v>
      </c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  <c r="IU102" s="87"/>
    </row>
    <row r="103" spans="1:255" x14ac:dyDescent="0.25">
      <c r="A103" s="112" t="s">
        <v>123</v>
      </c>
      <c r="B103" s="113"/>
      <c r="C103" s="114"/>
      <c r="D103" s="114"/>
      <c r="E103" s="114"/>
      <c r="F103" s="114"/>
      <c r="G103" s="113"/>
      <c r="H103" s="115"/>
    </row>
    <row r="104" spans="1:255" ht="24" x14ac:dyDescent="0.25">
      <c r="A104" s="31" t="s">
        <v>109</v>
      </c>
      <c r="B104" s="33">
        <v>100</v>
      </c>
      <c r="C104" s="47">
        <v>1.41</v>
      </c>
      <c r="D104" s="47">
        <v>6.01</v>
      </c>
      <c r="E104" s="47">
        <v>8.26</v>
      </c>
      <c r="F104" s="47">
        <v>92.8</v>
      </c>
      <c r="G104" s="34" t="s">
        <v>110</v>
      </c>
      <c r="H104" s="11" t="s">
        <v>111</v>
      </c>
    </row>
    <row r="105" spans="1:255" ht="15.75" customHeight="1" x14ac:dyDescent="0.2">
      <c r="A105" s="7" t="s">
        <v>115</v>
      </c>
      <c r="B105" s="8">
        <v>180</v>
      </c>
      <c r="C105" s="9">
        <v>5.04</v>
      </c>
      <c r="D105" s="9">
        <v>5.8</v>
      </c>
      <c r="E105" s="9">
        <v>39.200000000000003</v>
      </c>
      <c r="F105" s="9">
        <v>227.2</v>
      </c>
      <c r="G105" s="10" t="s">
        <v>116</v>
      </c>
      <c r="H105" s="35" t="s">
        <v>117</v>
      </c>
    </row>
    <row r="106" spans="1:255" ht="24" x14ac:dyDescent="0.25">
      <c r="A106" s="31" t="s">
        <v>128</v>
      </c>
      <c r="B106" s="105">
        <v>50</v>
      </c>
      <c r="C106" s="104">
        <v>4.3600000000000003</v>
      </c>
      <c r="D106" s="104">
        <v>4.84</v>
      </c>
      <c r="E106" s="104">
        <v>29.04</v>
      </c>
      <c r="F106" s="104">
        <v>180.87</v>
      </c>
      <c r="G106" s="91" t="s">
        <v>129</v>
      </c>
      <c r="H106" s="62" t="s">
        <v>130</v>
      </c>
    </row>
    <row r="107" spans="1:255" x14ac:dyDescent="0.25">
      <c r="A107" s="90" t="s">
        <v>21</v>
      </c>
      <c r="B107" s="91">
        <v>222</v>
      </c>
      <c r="C107" s="92">
        <v>0.13</v>
      </c>
      <c r="D107" s="92">
        <v>0.02</v>
      </c>
      <c r="E107" s="92">
        <v>15.2</v>
      </c>
      <c r="F107" s="92">
        <v>62</v>
      </c>
      <c r="G107" s="91" t="s">
        <v>22</v>
      </c>
      <c r="H107" s="7" t="s">
        <v>23</v>
      </c>
    </row>
    <row r="108" spans="1:255" x14ac:dyDescent="0.25">
      <c r="A108" s="25" t="s">
        <v>41</v>
      </c>
      <c r="B108" s="93">
        <v>20</v>
      </c>
      <c r="C108" s="94">
        <v>1.3</v>
      </c>
      <c r="D108" s="94">
        <v>0.2</v>
      </c>
      <c r="E108" s="94">
        <v>8.6</v>
      </c>
      <c r="F108" s="94">
        <v>43</v>
      </c>
      <c r="G108" s="71" t="s">
        <v>25</v>
      </c>
      <c r="H108" s="18" t="s">
        <v>42</v>
      </c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88"/>
      <c r="FF108" s="88"/>
      <c r="FG108" s="88"/>
      <c r="FH108" s="88"/>
      <c r="FI108" s="88"/>
      <c r="FJ108" s="88"/>
      <c r="FK108" s="88"/>
      <c r="FL108" s="88"/>
      <c r="FM108" s="88"/>
      <c r="FN108" s="88"/>
      <c r="FO108" s="88"/>
      <c r="FP108" s="88"/>
      <c r="FQ108" s="88"/>
      <c r="FR108" s="88"/>
      <c r="FS108" s="88"/>
      <c r="FT108" s="88"/>
      <c r="FU108" s="88"/>
      <c r="FV108" s="88"/>
      <c r="FW108" s="88"/>
      <c r="FX108" s="88"/>
      <c r="FY108" s="88"/>
      <c r="FZ108" s="88"/>
      <c r="GA108" s="88"/>
      <c r="GB108" s="88"/>
      <c r="GC108" s="88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88"/>
      <c r="GQ108" s="88"/>
      <c r="GR108" s="88"/>
      <c r="GS108" s="88"/>
      <c r="GT108" s="88"/>
      <c r="GU108" s="88"/>
      <c r="GV108" s="88"/>
      <c r="GW108" s="88"/>
      <c r="GX108" s="88"/>
      <c r="GY108" s="88"/>
      <c r="GZ108" s="88"/>
      <c r="HA108" s="88"/>
      <c r="HB108" s="88"/>
      <c r="HC108" s="88"/>
      <c r="HD108" s="88"/>
      <c r="HE108" s="88"/>
      <c r="HF108" s="88"/>
      <c r="HG108" s="88"/>
      <c r="HH108" s="88"/>
      <c r="HI108" s="88"/>
      <c r="HJ108" s="88"/>
      <c r="HK108" s="88"/>
      <c r="HL108" s="88"/>
      <c r="HM108" s="88"/>
      <c r="HN108" s="88"/>
      <c r="HO108" s="88"/>
      <c r="HP108" s="88"/>
      <c r="HQ108" s="88"/>
      <c r="HR108" s="88"/>
      <c r="HS108" s="88"/>
      <c r="HT108" s="88"/>
      <c r="HU108" s="88"/>
      <c r="HV108" s="88"/>
      <c r="HW108" s="88"/>
      <c r="HX108" s="88"/>
      <c r="HY108" s="88"/>
      <c r="HZ108" s="88"/>
      <c r="IA108" s="88"/>
      <c r="IB108" s="88"/>
      <c r="IC108" s="88"/>
      <c r="ID108" s="88"/>
      <c r="IE108" s="88"/>
      <c r="IF108" s="88"/>
      <c r="IG108" s="88"/>
      <c r="IH108" s="88"/>
      <c r="II108" s="88"/>
      <c r="IJ108" s="88"/>
      <c r="IK108" s="88"/>
      <c r="IL108" s="88"/>
      <c r="IM108" s="88"/>
      <c r="IN108" s="88"/>
      <c r="IO108" s="88"/>
      <c r="IP108" s="88"/>
      <c r="IQ108" s="88"/>
      <c r="IR108" s="88"/>
      <c r="IS108" s="88"/>
      <c r="IT108" s="88"/>
      <c r="IU108" s="88"/>
    </row>
    <row r="109" spans="1:255" x14ac:dyDescent="0.25">
      <c r="A109" s="28" t="s">
        <v>27</v>
      </c>
      <c r="B109" s="2">
        <f>SUM(B104:B108)</f>
        <v>572</v>
      </c>
      <c r="C109" s="72">
        <f>SUM(C104:C108)</f>
        <v>12.240000000000002</v>
      </c>
      <c r="D109" s="72">
        <f>SUM(D104:D108)</f>
        <v>16.869999999999997</v>
      </c>
      <c r="E109" s="72">
        <f>SUM(E104:E108)</f>
        <v>100.3</v>
      </c>
      <c r="F109" s="72">
        <f>SUM(F104:F108)</f>
        <v>605.87</v>
      </c>
      <c r="G109" s="72"/>
      <c r="H109" s="72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  <c r="IQ109" s="55"/>
      <c r="IR109" s="55"/>
      <c r="IS109" s="55"/>
      <c r="IT109" s="55"/>
      <c r="IU109" s="55"/>
    </row>
    <row r="111" spans="1:255" x14ac:dyDescent="0.25">
      <c r="B111" s="79"/>
      <c r="C111" s="64"/>
      <c r="D111" s="64"/>
      <c r="E111" s="64"/>
      <c r="F111" s="64"/>
      <c r="G111" s="79"/>
    </row>
  </sheetData>
  <mergeCells count="26">
    <mergeCell ref="A101:H101"/>
    <mergeCell ref="A103:H103"/>
    <mergeCell ref="A74:H74"/>
    <mergeCell ref="A76:H76"/>
    <mergeCell ref="A83:H83"/>
    <mergeCell ref="A85:H85"/>
    <mergeCell ref="A92:H92"/>
    <mergeCell ref="A94:H94"/>
    <mergeCell ref="A48:H48"/>
    <mergeCell ref="A55:H55"/>
    <mergeCell ref="A56:H56"/>
    <mergeCell ref="A58:H58"/>
    <mergeCell ref="A65:H65"/>
    <mergeCell ref="A67:H67"/>
    <mergeCell ref="A21:H21"/>
    <mergeCell ref="A28:H28"/>
    <mergeCell ref="A30:H30"/>
    <mergeCell ref="A37:H37"/>
    <mergeCell ref="A39:H39"/>
    <mergeCell ref="A46:H46"/>
    <mergeCell ref="A1:H1"/>
    <mergeCell ref="A2:H2"/>
    <mergeCell ref="A4:H4"/>
    <mergeCell ref="A11:H11"/>
    <mergeCell ref="A13:H13"/>
    <mergeCell ref="A19:H19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66E2-317D-4F7F-A1AF-77B8148DEDEE}">
  <dimension ref="A1:IV153"/>
  <sheetViews>
    <sheetView zoomScale="140" zoomScaleNormal="140" workbookViewId="0">
      <selection activeCell="K141" sqref="K141"/>
    </sheetView>
  </sheetViews>
  <sheetFormatPr defaultRowHeight="12" x14ac:dyDescent="0.25"/>
  <cols>
    <col min="1" max="1" width="31.7109375" style="78" customWidth="1"/>
    <col min="2" max="2" width="8.140625" style="63" customWidth="1"/>
    <col min="3" max="4" width="7.7109375" style="1" customWidth="1"/>
    <col min="5" max="5" width="8.42578125" style="1" customWidth="1"/>
    <col min="6" max="6" width="7.42578125" style="1" customWidth="1"/>
    <col min="7" max="7" width="7.28515625" style="63" customWidth="1"/>
    <col min="8" max="8" width="16.7109375" style="63" customWidth="1"/>
    <col min="9" max="256" width="9.140625" style="1"/>
    <col min="257" max="257" width="31.7109375" style="1" customWidth="1"/>
    <col min="258" max="258" width="8.140625" style="1" customWidth="1"/>
    <col min="259" max="260" width="7.7109375" style="1" customWidth="1"/>
    <col min="261" max="261" width="8.42578125" style="1" customWidth="1"/>
    <col min="262" max="262" width="7.42578125" style="1" customWidth="1"/>
    <col min="263" max="263" width="7.28515625" style="1" customWidth="1"/>
    <col min="264" max="264" width="16.7109375" style="1" customWidth="1"/>
    <col min="265" max="512" width="9.140625" style="1"/>
    <col min="513" max="513" width="31.7109375" style="1" customWidth="1"/>
    <col min="514" max="514" width="8.140625" style="1" customWidth="1"/>
    <col min="515" max="516" width="7.7109375" style="1" customWidth="1"/>
    <col min="517" max="517" width="8.42578125" style="1" customWidth="1"/>
    <col min="518" max="518" width="7.42578125" style="1" customWidth="1"/>
    <col min="519" max="519" width="7.28515625" style="1" customWidth="1"/>
    <col min="520" max="520" width="16.7109375" style="1" customWidth="1"/>
    <col min="521" max="768" width="9.140625" style="1"/>
    <col min="769" max="769" width="31.7109375" style="1" customWidth="1"/>
    <col min="770" max="770" width="8.140625" style="1" customWidth="1"/>
    <col min="771" max="772" width="7.7109375" style="1" customWidth="1"/>
    <col min="773" max="773" width="8.42578125" style="1" customWidth="1"/>
    <col min="774" max="774" width="7.42578125" style="1" customWidth="1"/>
    <col min="775" max="775" width="7.28515625" style="1" customWidth="1"/>
    <col min="776" max="776" width="16.7109375" style="1" customWidth="1"/>
    <col min="777" max="1024" width="9.140625" style="1"/>
    <col min="1025" max="1025" width="31.7109375" style="1" customWidth="1"/>
    <col min="1026" max="1026" width="8.140625" style="1" customWidth="1"/>
    <col min="1027" max="1028" width="7.7109375" style="1" customWidth="1"/>
    <col min="1029" max="1029" width="8.42578125" style="1" customWidth="1"/>
    <col min="1030" max="1030" width="7.42578125" style="1" customWidth="1"/>
    <col min="1031" max="1031" width="7.28515625" style="1" customWidth="1"/>
    <col min="1032" max="1032" width="16.7109375" style="1" customWidth="1"/>
    <col min="1033" max="1280" width="9.140625" style="1"/>
    <col min="1281" max="1281" width="31.7109375" style="1" customWidth="1"/>
    <col min="1282" max="1282" width="8.140625" style="1" customWidth="1"/>
    <col min="1283" max="1284" width="7.7109375" style="1" customWidth="1"/>
    <col min="1285" max="1285" width="8.42578125" style="1" customWidth="1"/>
    <col min="1286" max="1286" width="7.42578125" style="1" customWidth="1"/>
    <col min="1287" max="1287" width="7.28515625" style="1" customWidth="1"/>
    <col min="1288" max="1288" width="16.7109375" style="1" customWidth="1"/>
    <col min="1289" max="1536" width="9.140625" style="1"/>
    <col min="1537" max="1537" width="31.7109375" style="1" customWidth="1"/>
    <col min="1538" max="1538" width="8.140625" style="1" customWidth="1"/>
    <col min="1539" max="1540" width="7.7109375" style="1" customWidth="1"/>
    <col min="1541" max="1541" width="8.42578125" style="1" customWidth="1"/>
    <col min="1542" max="1542" width="7.42578125" style="1" customWidth="1"/>
    <col min="1543" max="1543" width="7.28515625" style="1" customWidth="1"/>
    <col min="1544" max="1544" width="16.7109375" style="1" customWidth="1"/>
    <col min="1545" max="1792" width="9.140625" style="1"/>
    <col min="1793" max="1793" width="31.7109375" style="1" customWidth="1"/>
    <col min="1794" max="1794" width="8.140625" style="1" customWidth="1"/>
    <col min="1795" max="1796" width="7.7109375" style="1" customWidth="1"/>
    <col min="1797" max="1797" width="8.42578125" style="1" customWidth="1"/>
    <col min="1798" max="1798" width="7.42578125" style="1" customWidth="1"/>
    <col min="1799" max="1799" width="7.28515625" style="1" customWidth="1"/>
    <col min="1800" max="1800" width="16.7109375" style="1" customWidth="1"/>
    <col min="1801" max="2048" width="9.140625" style="1"/>
    <col min="2049" max="2049" width="31.7109375" style="1" customWidth="1"/>
    <col min="2050" max="2050" width="8.140625" style="1" customWidth="1"/>
    <col min="2051" max="2052" width="7.7109375" style="1" customWidth="1"/>
    <col min="2053" max="2053" width="8.42578125" style="1" customWidth="1"/>
    <col min="2054" max="2054" width="7.42578125" style="1" customWidth="1"/>
    <col min="2055" max="2055" width="7.28515625" style="1" customWidth="1"/>
    <col min="2056" max="2056" width="16.7109375" style="1" customWidth="1"/>
    <col min="2057" max="2304" width="9.140625" style="1"/>
    <col min="2305" max="2305" width="31.7109375" style="1" customWidth="1"/>
    <col min="2306" max="2306" width="8.140625" style="1" customWidth="1"/>
    <col min="2307" max="2308" width="7.7109375" style="1" customWidth="1"/>
    <col min="2309" max="2309" width="8.42578125" style="1" customWidth="1"/>
    <col min="2310" max="2310" width="7.42578125" style="1" customWidth="1"/>
    <col min="2311" max="2311" width="7.28515625" style="1" customWidth="1"/>
    <col min="2312" max="2312" width="16.7109375" style="1" customWidth="1"/>
    <col min="2313" max="2560" width="9.140625" style="1"/>
    <col min="2561" max="2561" width="31.7109375" style="1" customWidth="1"/>
    <col min="2562" max="2562" width="8.140625" style="1" customWidth="1"/>
    <col min="2563" max="2564" width="7.7109375" style="1" customWidth="1"/>
    <col min="2565" max="2565" width="8.42578125" style="1" customWidth="1"/>
    <col min="2566" max="2566" width="7.42578125" style="1" customWidth="1"/>
    <col min="2567" max="2567" width="7.28515625" style="1" customWidth="1"/>
    <col min="2568" max="2568" width="16.7109375" style="1" customWidth="1"/>
    <col min="2569" max="2816" width="9.140625" style="1"/>
    <col min="2817" max="2817" width="31.7109375" style="1" customWidth="1"/>
    <col min="2818" max="2818" width="8.140625" style="1" customWidth="1"/>
    <col min="2819" max="2820" width="7.7109375" style="1" customWidth="1"/>
    <col min="2821" max="2821" width="8.42578125" style="1" customWidth="1"/>
    <col min="2822" max="2822" width="7.42578125" style="1" customWidth="1"/>
    <col min="2823" max="2823" width="7.28515625" style="1" customWidth="1"/>
    <col min="2824" max="2824" width="16.7109375" style="1" customWidth="1"/>
    <col min="2825" max="3072" width="9.140625" style="1"/>
    <col min="3073" max="3073" width="31.7109375" style="1" customWidth="1"/>
    <col min="3074" max="3074" width="8.140625" style="1" customWidth="1"/>
    <col min="3075" max="3076" width="7.7109375" style="1" customWidth="1"/>
    <col min="3077" max="3077" width="8.42578125" style="1" customWidth="1"/>
    <col min="3078" max="3078" width="7.42578125" style="1" customWidth="1"/>
    <col min="3079" max="3079" width="7.28515625" style="1" customWidth="1"/>
    <col min="3080" max="3080" width="16.7109375" style="1" customWidth="1"/>
    <col min="3081" max="3328" width="9.140625" style="1"/>
    <col min="3329" max="3329" width="31.7109375" style="1" customWidth="1"/>
    <col min="3330" max="3330" width="8.140625" style="1" customWidth="1"/>
    <col min="3331" max="3332" width="7.7109375" style="1" customWidth="1"/>
    <col min="3333" max="3333" width="8.42578125" style="1" customWidth="1"/>
    <col min="3334" max="3334" width="7.42578125" style="1" customWidth="1"/>
    <col min="3335" max="3335" width="7.28515625" style="1" customWidth="1"/>
    <col min="3336" max="3336" width="16.7109375" style="1" customWidth="1"/>
    <col min="3337" max="3584" width="9.140625" style="1"/>
    <col min="3585" max="3585" width="31.7109375" style="1" customWidth="1"/>
    <col min="3586" max="3586" width="8.140625" style="1" customWidth="1"/>
    <col min="3587" max="3588" width="7.7109375" style="1" customWidth="1"/>
    <col min="3589" max="3589" width="8.42578125" style="1" customWidth="1"/>
    <col min="3590" max="3590" width="7.42578125" style="1" customWidth="1"/>
    <col min="3591" max="3591" width="7.28515625" style="1" customWidth="1"/>
    <col min="3592" max="3592" width="16.7109375" style="1" customWidth="1"/>
    <col min="3593" max="3840" width="9.140625" style="1"/>
    <col min="3841" max="3841" width="31.7109375" style="1" customWidth="1"/>
    <col min="3842" max="3842" width="8.140625" style="1" customWidth="1"/>
    <col min="3843" max="3844" width="7.7109375" style="1" customWidth="1"/>
    <col min="3845" max="3845" width="8.42578125" style="1" customWidth="1"/>
    <col min="3846" max="3846" width="7.42578125" style="1" customWidth="1"/>
    <col min="3847" max="3847" width="7.28515625" style="1" customWidth="1"/>
    <col min="3848" max="3848" width="16.7109375" style="1" customWidth="1"/>
    <col min="3849" max="4096" width="9.140625" style="1"/>
    <col min="4097" max="4097" width="31.7109375" style="1" customWidth="1"/>
    <col min="4098" max="4098" width="8.140625" style="1" customWidth="1"/>
    <col min="4099" max="4100" width="7.7109375" style="1" customWidth="1"/>
    <col min="4101" max="4101" width="8.42578125" style="1" customWidth="1"/>
    <col min="4102" max="4102" width="7.42578125" style="1" customWidth="1"/>
    <col min="4103" max="4103" width="7.28515625" style="1" customWidth="1"/>
    <col min="4104" max="4104" width="16.7109375" style="1" customWidth="1"/>
    <col min="4105" max="4352" width="9.140625" style="1"/>
    <col min="4353" max="4353" width="31.7109375" style="1" customWidth="1"/>
    <col min="4354" max="4354" width="8.140625" style="1" customWidth="1"/>
    <col min="4355" max="4356" width="7.7109375" style="1" customWidth="1"/>
    <col min="4357" max="4357" width="8.42578125" style="1" customWidth="1"/>
    <col min="4358" max="4358" width="7.42578125" style="1" customWidth="1"/>
    <col min="4359" max="4359" width="7.28515625" style="1" customWidth="1"/>
    <col min="4360" max="4360" width="16.7109375" style="1" customWidth="1"/>
    <col min="4361" max="4608" width="9.140625" style="1"/>
    <col min="4609" max="4609" width="31.7109375" style="1" customWidth="1"/>
    <col min="4610" max="4610" width="8.140625" style="1" customWidth="1"/>
    <col min="4611" max="4612" width="7.7109375" style="1" customWidth="1"/>
    <col min="4613" max="4613" width="8.42578125" style="1" customWidth="1"/>
    <col min="4614" max="4614" width="7.42578125" style="1" customWidth="1"/>
    <col min="4615" max="4615" width="7.28515625" style="1" customWidth="1"/>
    <col min="4616" max="4616" width="16.7109375" style="1" customWidth="1"/>
    <col min="4617" max="4864" width="9.140625" style="1"/>
    <col min="4865" max="4865" width="31.7109375" style="1" customWidth="1"/>
    <col min="4866" max="4866" width="8.140625" style="1" customWidth="1"/>
    <col min="4867" max="4868" width="7.7109375" style="1" customWidth="1"/>
    <col min="4869" max="4869" width="8.42578125" style="1" customWidth="1"/>
    <col min="4870" max="4870" width="7.42578125" style="1" customWidth="1"/>
    <col min="4871" max="4871" width="7.28515625" style="1" customWidth="1"/>
    <col min="4872" max="4872" width="16.7109375" style="1" customWidth="1"/>
    <col min="4873" max="5120" width="9.140625" style="1"/>
    <col min="5121" max="5121" width="31.7109375" style="1" customWidth="1"/>
    <col min="5122" max="5122" width="8.140625" style="1" customWidth="1"/>
    <col min="5123" max="5124" width="7.7109375" style="1" customWidth="1"/>
    <col min="5125" max="5125" width="8.42578125" style="1" customWidth="1"/>
    <col min="5126" max="5126" width="7.42578125" style="1" customWidth="1"/>
    <col min="5127" max="5127" width="7.28515625" style="1" customWidth="1"/>
    <col min="5128" max="5128" width="16.7109375" style="1" customWidth="1"/>
    <col min="5129" max="5376" width="9.140625" style="1"/>
    <col min="5377" max="5377" width="31.7109375" style="1" customWidth="1"/>
    <col min="5378" max="5378" width="8.140625" style="1" customWidth="1"/>
    <col min="5379" max="5380" width="7.7109375" style="1" customWidth="1"/>
    <col min="5381" max="5381" width="8.42578125" style="1" customWidth="1"/>
    <col min="5382" max="5382" width="7.42578125" style="1" customWidth="1"/>
    <col min="5383" max="5383" width="7.28515625" style="1" customWidth="1"/>
    <col min="5384" max="5384" width="16.7109375" style="1" customWidth="1"/>
    <col min="5385" max="5632" width="9.140625" style="1"/>
    <col min="5633" max="5633" width="31.7109375" style="1" customWidth="1"/>
    <col min="5634" max="5634" width="8.140625" style="1" customWidth="1"/>
    <col min="5635" max="5636" width="7.7109375" style="1" customWidth="1"/>
    <col min="5637" max="5637" width="8.42578125" style="1" customWidth="1"/>
    <col min="5638" max="5638" width="7.42578125" style="1" customWidth="1"/>
    <col min="5639" max="5639" width="7.28515625" style="1" customWidth="1"/>
    <col min="5640" max="5640" width="16.7109375" style="1" customWidth="1"/>
    <col min="5641" max="5888" width="9.140625" style="1"/>
    <col min="5889" max="5889" width="31.7109375" style="1" customWidth="1"/>
    <col min="5890" max="5890" width="8.140625" style="1" customWidth="1"/>
    <col min="5891" max="5892" width="7.7109375" style="1" customWidth="1"/>
    <col min="5893" max="5893" width="8.42578125" style="1" customWidth="1"/>
    <col min="5894" max="5894" width="7.42578125" style="1" customWidth="1"/>
    <col min="5895" max="5895" width="7.28515625" style="1" customWidth="1"/>
    <col min="5896" max="5896" width="16.7109375" style="1" customWidth="1"/>
    <col min="5897" max="6144" width="9.140625" style="1"/>
    <col min="6145" max="6145" width="31.7109375" style="1" customWidth="1"/>
    <col min="6146" max="6146" width="8.140625" style="1" customWidth="1"/>
    <col min="6147" max="6148" width="7.7109375" style="1" customWidth="1"/>
    <col min="6149" max="6149" width="8.42578125" style="1" customWidth="1"/>
    <col min="6150" max="6150" width="7.42578125" style="1" customWidth="1"/>
    <col min="6151" max="6151" width="7.28515625" style="1" customWidth="1"/>
    <col min="6152" max="6152" width="16.7109375" style="1" customWidth="1"/>
    <col min="6153" max="6400" width="9.140625" style="1"/>
    <col min="6401" max="6401" width="31.7109375" style="1" customWidth="1"/>
    <col min="6402" max="6402" width="8.140625" style="1" customWidth="1"/>
    <col min="6403" max="6404" width="7.7109375" style="1" customWidth="1"/>
    <col min="6405" max="6405" width="8.42578125" style="1" customWidth="1"/>
    <col min="6406" max="6406" width="7.42578125" style="1" customWidth="1"/>
    <col min="6407" max="6407" width="7.28515625" style="1" customWidth="1"/>
    <col min="6408" max="6408" width="16.7109375" style="1" customWidth="1"/>
    <col min="6409" max="6656" width="9.140625" style="1"/>
    <col min="6657" max="6657" width="31.7109375" style="1" customWidth="1"/>
    <col min="6658" max="6658" width="8.140625" style="1" customWidth="1"/>
    <col min="6659" max="6660" width="7.7109375" style="1" customWidth="1"/>
    <col min="6661" max="6661" width="8.42578125" style="1" customWidth="1"/>
    <col min="6662" max="6662" width="7.42578125" style="1" customWidth="1"/>
    <col min="6663" max="6663" width="7.28515625" style="1" customWidth="1"/>
    <col min="6664" max="6664" width="16.7109375" style="1" customWidth="1"/>
    <col min="6665" max="6912" width="9.140625" style="1"/>
    <col min="6913" max="6913" width="31.7109375" style="1" customWidth="1"/>
    <col min="6914" max="6914" width="8.140625" style="1" customWidth="1"/>
    <col min="6915" max="6916" width="7.7109375" style="1" customWidth="1"/>
    <col min="6917" max="6917" width="8.42578125" style="1" customWidth="1"/>
    <col min="6918" max="6918" width="7.42578125" style="1" customWidth="1"/>
    <col min="6919" max="6919" width="7.28515625" style="1" customWidth="1"/>
    <col min="6920" max="6920" width="16.7109375" style="1" customWidth="1"/>
    <col min="6921" max="7168" width="9.140625" style="1"/>
    <col min="7169" max="7169" width="31.7109375" style="1" customWidth="1"/>
    <col min="7170" max="7170" width="8.140625" style="1" customWidth="1"/>
    <col min="7171" max="7172" width="7.7109375" style="1" customWidth="1"/>
    <col min="7173" max="7173" width="8.42578125" style="1" customWidth="1"/>
    <col min="7174" max="7174" width="7.42578125" style="1" customWidth="1"/>
    <col min="7175" max="7175" width="7.28515625" style="1" customWidth="1"/>
    <col min="7176" max="7176" width="16.7109375" style="1" customWidth="1"/>
    <col min="7177" max="7424" width="9.140625" style="1"/>
    <col min="7425" max="7425" width="31.7109375" style="1" customWidth="1"/>
    <col min="7426" max="7426" width="8.140625" style="1" customWidth="1"/>
    <col min="7427" max="7428" width="7.7109375" style="1" customWidth="1"/>
    <col min="7429" max="7429" width="8.42578125" style="1" customWidth="1"/>
    <col min="7430" max="7430" width="7.42578125" style="1" customWidth="1"/>
    <col min="7431" max="7431" width="7.28515625" style="1" customWidth="1"/>
    <col min="7432" max="7432" width="16.7109375" style="1" customWidth="1"/>
    <col min="7433" max="7680" width="9.140625" style="1"/>
    <col min="7681" max="7681" width="31.7109375" style="1" customWidth="1"/>
    <col min="7682" max="7682" width="8.140625" style="1" customWidth="1"/>
    <col min="7683" max="7684" width="7.7109375" style="1" customWidth="1"/>
    <col min="7685" max="7685" width="8.42578125" style="1" customWidth="1"/>
    <col min="7686" max="7686" width="7.42578125" style="1" customWidth="1"/>
    <col min="7687" max="7687" width="7.28515625" style="1" customWidth="1"/>
    <col min="7688" max="7688" width="16.7109375" style="1" customWidth="1"/>
    <col min="7689" max="7936" width="9.140625" style="1"/>
    <col min="7937" max="7937" width="31.7109375" style="1" customWidth="1"/>
    <col min="7938" max="7938" width="8.140625" style="1" customWidth="1"/>
    <col min="7939" max="7940" width="7.7109375" style="1" customWidth="1"/>
    <col min="7941" max="7941" width="8.42578125" style="1" customWidth="1"/>
    <col min="7942" max="7942" width="7.42578125" style="1" customWidth="1"/>
    <col min="7943" max="7943" width="7.28515625" style="1" customWidth="1"/>
    <col min="7944" max="7944" width="16.7109375" style="1" customWidth="1"/>
    <col min="7945" max="8192" width="9.140625" style="1"/>
    <col min="8193" max="8193" width="31.7109375" style="1" customWidth="1"/>
    <col min="8194" max="8194" width="8.140625" style="1" customWidth="1"/>
    <col min="8195" max="8196" width="7.7109375" style="1" customWidth="1"/>
    <col min="8197" max="8197" width="8.42578125" style="1" customWidth="1"/>
    <col min="8198" max="8198" width="7.42578125" style="1" customWidth="1"/>
    <col min="8199" max="8199" width="7.28515625" style="1" customWidth="1"/>
    <col min="8200" max="8200" width="16.7109375" style="1" customWidth="1"/>
    <col min="8201" max="8448" width="9.140625" style="1"/>
    <col min="8449" max="8449" width="31.7109375" style="1" customWidth="1"/>
    <col min="8450" max="8450" width="8.140625" style="1" customWidth="1"/>
    <col min="8451" max="8452" width="7.7109375" style="1" customWidth="1"/>
    <col min="8453" max="8453" width="8.42578125" style="1" customWidth="1"/>
    <col min="8454" max="8454" width="7.42578125" style="1" customWidth="1"/>
    <col min="8455" max="8455" width="7.28515625" style="1" customWidth="1"/>
    <col min="8456" max="8456" width="16.7109375" style="1" customWidth="1"/>
    <col min="8457" max="8704" width="9.140625" style="1"/>
    <col min="8705" max="8705" width="31.7109375" style="1" customWidth="1"/>
    <col min="8706" max="8706" width="8.140625" style="1" customWidth="1"/>
    <col min="8707" max="8708" width="7.7109375" style="1" customWidth="1"/>
    <col min="8709" max="8709" width="8.42578125" style="1" customWidth="1"/>
    <col min="8710" max="8710" width="7.42578125" style="1" customWidth="1"/>
    <col min="8711" max="8711" width="7.28515625" style="1" customWidth="1"/>
    <col min="8712" max="8712" width="16.7109375" style="1" customWidth="1"/>
    <col min="8713" max="8960" width="9.140625" style="1"/>
    <col min="8961" max="8961" width="31.7109375" style="1" customWidth="1"/>
    <col min="8962" max="8962" width="8.140625" style="1" customWidth="1"/>
    <col min="8963" max="8964" width="7.7109375" style="1" customWidth="1"/>
    <col min="8965" max="8965" width="8.42578125" style="1" customWidth="1"/>
    <col min="8966" max="8966" width="7.42578125" style="1" customWidth="1"/>
    <col min="8967" max="8967" width="7.28515625" style="1" customWidth="1"/>
    <col min="8968" max="8968" width="16.7109375" style="1" customWidth="1"/>
    <col min="8969" max="9216" width="9.140625" style="1"/>
    <col min="9217" max="9217" width="31.7109375" style="1" customWidth="1"/>
    <col min="9218" max="9218" width="8.140625" style="1" customWidth="1"/>
    <col min="9219" max="9220" width="7.7109375" style="1" customWidth="1"/>
    <col min="9221" max="9221" width="8.42578125" style="1" customWidth="1"/>
    <col min="9222" max="9222" width="7.42578125" style="1" customWidth="1"/>
    <col min="9223" max="9223" width="7.28515625" style="1" customWidth="1"/>
    <col min="9224" max="9224" width="16.7109375" style="1" customWidth="1"/>
    <col min="9225" max="9472" width="9.140625" style="1"/>
    <col min="9473" max="9473" width="31.7109375" style="1" customWidth="1"/>
    <col min="9474" max="9474" width="8.140625" style="1" customWidth="1"/>
    <col min="9475" max="9476" width="7.7109375" style="1" customWidth="1"/>
    <col min="9477" max="9477" width="8.42578125" style="1" customWidth="1"/>
    <col min="9478" max="9478" width="7.42578125" style="1" customWidth="1"/>
    <col min="9479" max="9479" width="7.28515625" style="1" customWidth="1"/>
    <col min="9480" max="9480" width="16.7109375" style="1" customWidth="1"/>
    <col min="9481" max="9728" width="9.140625" style="1"/>
    <col min="9729" max="9729" width="31.7109375" style="1" customWidth="1"/>
    <col min="9730" max="9730" width="8.140625" style="1" customWidth="1"/>
    <col min="9731" max="9732" width="7.7109375" style="1" customWidth="1"/>
    <col min="9733" max="9733" width="8.42578125" style="1" customWidth="1"/>
    <col min="9734" max="9734" width="7.42578125" style="1" customWidth="1"/>
    <col min="9735" max="9735" width="7.28515625" style="1" customWidth="1"/>
    <col min="9736" max="9736" width="16.7109375" style="1" customWidth="1"/>
    <col min="9737" max="9984" width="9.140625" style="1"/>
    <col min="9985" max="9985" width="31.7109375" style="1" customWidth="1"/>
    <col min="9986" max="9986" width="8.140625" style="1" customWidth="1"/>
    <col min="9987" max="9988" width="7.7109375" style="1" customWidth="1"/>
    <col min="9989" max="9989" width="8.42578125" style="1" customWidth="1"/>
    <col min="9990" max="9990" width="7.42578125" style="1" customWidth="1"/>
    <col min="9991" max="9991" width="7.28515625" style="1" customWidth="1"/>
    <col min="9992" max="9992" width="16.7109375" style="1" customWidth="1"/>
    <col min="9993" max="10240" width="9.140625" style="1"/>
    <col min="10241" max="10241" width="31.7109375" style="1" customWidth="1"/>
    <col min="10242" max="10242" width="8.140625" style="1" customWidth="1"/>
    <col min="10243" max="10244" width="7.7109375" style="1" customWidth="1"/>
    <col min="10245" max="10245" width="8.42578125" style="1" customWidth="1"/>
    <col min="10246" max="10246" width="7.42578125" style="1" customWidth="1"/>
    <col min="10247" max="10247" width="7.28515625" style="1" customWidth="1"/>
    <col min="10248" max="10248" width="16.7109375" style="1" customWidth="1"/>
    <col min="10249" max="10496" width="9.140625" style="1"/>
    <col min="10497" max="10497" width="31.7109375" style="1" customWidth="1"/>
    <col min="10498" max="10498" width="8.140625" style="1" customWidth="1"/>
    <col min="10499" max="10500" width="7.7109375" style="1" customWidth="1"/>
    <col min="10501" max="10501" width="8.42578125" style="1" customWidth="1"/>
    <col min="10502" max="10502" width="7.42578125" style="1" customWidth="1"/>
    <col min="10503" max="10503" width="7.28515625" style="1" customWidth="1"/>
    <col min="10504" max="10504" width="16.7109375" style="1" customWidth="1"/>
    <col min="10505" max="10752" width="9.140625" style="1"/>
    <col min="10753" max="10753" width="31.7109375" style="1" customWidth="1"/>
    <col min="10754" max="10754" width="8.140625" style="1" customWidth="1"/>
    <col min="10755" max="10756" width="7.7109375" style="1" customWidth="1"/>
    <col min="10757" max="10757" width="8.42578125" style="1" customWidth="1"/>
    <col min="10758" max="10758" width="7.42578125" style="1" customWidth="1"/>
    <col min="10759" max="10759" width="7.28515625" style="1" customWidth="1"/>
    <col min="10760" max="10760" width="16.7109375" style="1" customWidth="1"/>
    <col min="10761" max="11008" width="9.140625" style="1"/>
    <col min="11009" max="11009" width="31.7109375" style="1" customWidth="1"/>
    <col min="11010" max="11010" width="8.140625" style="1" customWidth="1"/>
    <col min="11011" max="11012" width="7.7109375" style="1" customWidth="1"/>
    <col min="11013" max="11013" width="8.42578125" style="1" customWidth="1"/>
    <col min="11014" max="11014" width="7.42578125" style="1" customWidth="1"/>
    <col min="11015" max="11015" width="7.28515625" style="1" customWidth="1"/>
    <col min="11016" max="11016" width="16.7109375" style="1" customWidth="1"/>
    <col min="11017" max="11264" width="9.140625" style="1"/>
    <col min="11265" max="11265" width="31.7109375" style="1" customWidth="1"/>
    <col min="11266" max="11266" width="8.140625" style="1" customWidth="1"/>
    <col min="11267" max="11268" width="7.7109375" style="1" customWidth="1"/>
    <col min="11269" max="11269" width="8.42578125" style="1" customWidth="1"/>
    <col min="11270" max="11270" width="7.42578125" style="1" customWidth="1"/>
    <col min="11271" max="11271" width="7.28515625" style="1" customWidth="1"/>
    <col min="11272" max="11272" width="16.7109375" style="1" customWidth="1"/>
    <col min="11273" max="11520" width="9.140625" style="1"/>
    <col min="11521" max="11521" width="31.7109375" style="1" customWidth="1"/>
    <col min="11522" max="11522" width="8.140625" style="1" customWidth="1"/>
    <col min="11523" max="11524" width="7.7109375" style="1" customWidth="1"/>
    <col min="11525" max="11525" width="8.42578125" style="1" customWidth="1"/>
    <col min="11526" max="11526" width="7.42578125" style="1" customWidth="1"/>
    <col min="11527" max="11527" width="7.28515625" style="1" customWidth="1"/>
    <col min="11528" max="11528" width="16.7109375" style="1" customWidth="1"/>
    <col min="11529" max="11776" width="9.140625" style="1"/>
    <col min="11777" max="11777" width="31.7109375" style="1" customWidth="1"/>
    <col min="11778" max="11778" width="8.140625" style="1" customWidth="1"/>
    <col min="11779" max="11780" width="7.7109375" style="1" customWidth="1"/>
    <col min="11781" max="11781" width="8.42578125" style="1" customWidth="1"/>
    <col min="11782" max="11782" width="7.42578125" style="1" customWidth="1"/>
    <col min="11783" max="11783" width="7.28515625" style="1" customWidth="1"/>
    <col min="11784" max="11784" width="16.7109375" style="1" customWidth="1"/>
    <col min="11785" max="12032" width="9.140625" style="1"/>
    <col min="12033" max="12033" width="31.7109375" style="1" customWidth="1"/>
    <col min="12034" max="12034" width="8.140625" style="1" customWidth="1"/>
    <col min="12035" max="12036" width="7.7109375" style="1" customWidth="1"/>
    <col min="12037" max="12037" width="8.42578125" style="1" customWidth="1"/>
    <col min="12038" max="12038" width="7.42578125" style="1" customWidth="1"/>
    <col min="12039" max="12039" width="7.28515625" style="1" customWidth="1"/>
    <col min="12040" max="12040" width="16.7109375" style="1" customWidth="1"/>
    <col min="12041" max="12288" width="9.140625" style="1"/>
    <col min="12289" max="12289" width="31.7109375" style="1" customWidth="1"/>
    <col min="12290" max="12290" width="8.140625" style="1" customWidth="1"/>
    <col min="12291" max="12292" width="7.7109375" style="1" customWidth="1"/>
    <col min="12293" max="12293" width="8.42578125" style="1" customWidth="1"/>
    <col min="12294" max="12294" width="7.42578125" style="1" customWidth="1"/>
    <col min="12295" max="12295" width="7.28515625" style="1" customWidth="1"/>
    <col min="12296" max="12296" width="16.7109375" style="1" customWidth="1"/>
    <col min="12297" max="12544" width="9.140625" style="1"/>
    <col min="12545" max="12545" width="31.7109375" style="1" customWidth="1"/>
    <col min="12546" max="12546" width="8.140625" style="1" customWidth="1"/>
    <col min="12547" max="12548" width="7.7109375" style="1" customWidth="1"/>
    <col min="12549" max="12549" width="8.42578125" style="1" customWidth="1"/>
    <col min="12550" max="12550" width="7.42578125" style="1" customWidth="1"/>
    <col min="12551" max="12551" width="7.28515625" style="1" customWidth="1"/>
    <col min="12552" max="12552" width="16.7109375" style="1" customWidth="1"/>
    <col min="12553" max="12800" width="9.140625" style="1"/>
    <col min="12801" max="12801" width="31.7109375" style="1" customWidth="1"/>
    <col min="12802" max="12802" width="8.140625" style="1" customWidth="1"/>
    <col min="12803" max="12804" width="7.7109375" style="1" customWidth="1"/>
    <col min="12805" max="12805" width="8.42578125" style="1" customWidth="1"/>
    <col min="12806" max="12806" width="7.42578125" style="1" customWidth="1"/>
    <col min="12807" max="12807" width="7.28515625" style="1" customWidth="1"/>
    <col min="12808" max="12808" width="16.7109375" style="1" customWidth="1"/>
    <col min="12809" max="13056" width="9.140625" style="1"/>
    <col min="13057" max="13057" width="31.7109375" style="1" customWidth="1"/>
    <col min="13058" max="13058" width="8.140625" style="1" customWidth="1"/>
    <col min="13059" max="13060" width="7.7109375" style="1" customWidth="1"/>
    <col min="13061" max="13061" width="8.42578125" style="1" customWidth="1"/>
    <col min="13062" max="13062" width="7.42578125" style="1" customWidth="1"/>
    <col min="13063" max="13063" width="7.28515625" style="1" customWidth="1"/>
    <col min="13064" max="13064" width="16.7109375" style="1" customWidth="1"/>
    <col min="13065" max="13312" width="9.140625" style="1"/>
    <col min="13313" max="13313" width="31.7109375" style="1" customWidth="1"/>
    <col min="13314" max="13314" width="8.140625" style="1" customWidth="1"/>
    <col min="13315" max="13316" width="7.7109375" style="1" customWidth="1"/>
    <col min="13317" max="13317" width="8.42578125" style="1" customWidth="1"/>
    <col min="13318" max="13318" width="7.42578125" style="1" customWidth="1"/>
    <col min="13319" max="13319" width="7.28515625" style="1" customWidth="1"/>
    <col min="13320" max="13320" width="16.7109375" style="1" customWidth="1"/>
    <col min="13321" max="13568" width="9.140625" style="1"/>
    <col min="13569" max="13569" width="31.7109375" style="1" customWidth="1"/>
    <col min="13570" max="13570" width="8.140625" style="1" customWidth="1"/>
    <col min="13571" max="13572" width="7.7109375" style="1" customWidth="1"/>
    <col min="13573" max="13573" width="8.42578125" style="1" customWidth="1"/>
    <col min="13574" max="13574" width="7.42578125" style="1" customWidth="1"/>
    <col min="13575" max="13575" width="7.28515625" style="1" customWidth="1"/>
    <col min="13576" max="13576" width="16.7109375" style="1" customWidth="1"/>
    <col min="13577" max="13824" width="9.140625" style="1"/>
    <col min="13825" max="13825" width="31.7109375" style="1" customWidth="1"/>
    <col min="13826" max="13826" width="8.140625" style="1" customWidth="1"/>
    <col min="13827" max="13828" width="7.7109375" style="1" customWidth="1"/>
    <col min="13829" max="13829" width="8.42578125" style="1" customWidth="1"/>
    <col min="13830" max="13830" width="7.42578125" style="1" customWidth="1"/>
    <col min="13831" max="13831" width="7.28515625" style="1" customWidth="1"/>
    <col min="13832" max="13832" width="16.7109375" style="1" customWidth="1"/>
    <col min="13833" max="14080" width="9.140625" style="1"/>
    <col min="14081" max="14081" width="31.7109375" style="1" customWidth="1"/>
    <col min="14082" max="14082" width="8.140625" style="1" customWidth="1"/>
    <col min="14083" max="14084" width="7.7109375" style="1" customWidth="1"/>
    <col min="14085" max="14085" width="8.42578125" style="1" customWidth="1"/>
    <col min="14086" max="14086" width="7.42578125" style="1" customWidth="1"/>
    <col min="14087" max="14087" width="7.28515625" style="1" customWidth="1"/>
    <col min="14088" max="14088" width="16.7109375" style="1" customWidth="1"/>
    <col min="14089" max="14336" width="9.140625" style="1"/>
    <col min="14337" max="14337" width="31.7109375" style="1" customWidth="1"/>
    <col min="14338" max="14338" width="8.140625" style="1" customWidth="1"/>
    <col min="14339" max="14340" width="7.7109375" style="1" customWidth="1"/>
    <col min="14341" max="14341" width="8.42578125" style="1" customWidth="1"/>
    <col min="14342" max="14342" width="7.42578125" style="1" customWidth="1"/>
    <col min="14343" max="14343" width="7.28515625" style="1" customWidth="1"/>
    <col min="14344" max="14344" width="16.7109375" style="1" customWidth="1"/>
    <col min="14345" max="14592" width="9.140625" style="1"/>
    <col min="14593" max="14593" width="31.7109375" style="1" customWidth="1"/>
    <col min="14594" max="14594" width="8.140625" style="1" customWidth="1"/>
    <col min="14595" max="14596" width="7.7109375" style="1" customWidth="1"/>
    <col min="14597" max="14597" width="8.42578125" style="1" customWidth="1"/>
    <col min="14598" max="14598" width="7.42578125" style="1" customWidth="1"/>
    <col min="14599" max="14599" width="7.28515625" style="1" customWidth="1"/>
    <col min="14600" max="14600" width="16.7109375" style="1" customWidth="1"/>
    <col min="14601" max="14848" width="9.140625" style="1"/>
    <col min="14849" max="14849" width="31.7109375" style="1" customWidth="1"/>
    <col min="14850" max="14850" width="8.140625" style="1" customWidth="1"/>
    <col min="14851" max="14852" width="7.7109375" style="1" customWidth="1"/>
    <col min="14853" max="14853" width="8.42578125" style="1" customWidth="1"/>
    <col min="14854" max="14854" width="7.42578125" style="1" customWidth="1"/>
    <col min="14855" max="14855" width="7.28515625" style="1" customWidth="1"/>
    <col min="14856" max="14856" width="16.7109375" style="1" customWidth="1"/>
    <col min="14857" max="15104" width="9.140625" style="1"/>
    <col min="15105" max="15105" width="31.7109375" style="1" customWidth="1"/>
    <col min="15106" max="15106" width="8.140625" style="1" customWidth="1"/>
    <col min="15107" max="15108" width="7.7109375" style="1" customWidth="1"/>
    <col min="15109" max="15109" width="8.42578125" style="1" customWidth="1"/>
    <col min="15110" max="15110" width="7.42578125" style="1" customWidth="1"/>
    <col min="15111" max="15111" width="7.28515625" style="1" customWidth="1"/>
    <col min="15112" max="15112" width="16.7109375" style="1" customWidth="1"/>
    <col min="15113" max="15360" width="9.140625" style="1"/>
    <col min="15361" max="15361" width="31.7109375" style="1" customWidth="1"/>
    <col min="15362" max="15362" width="8.140625" style="1" customWidth="1"/>
    <col min="15363" max="15364" width="7.7109375" style="1" customWidth="1"/>
    <col min="15365" max="15365" width="8.42578125" style="1" customWidth="1"/>
    <col min="15366" max="15366" width="7.42578125" style="1" customWidth="1"/>
    <col min="15367" max="15367" width="7.28515625" style="1" customWidth="1"/>
    <col min="15368" max="15368" width="16.7109375" style="1" customWidth="1"/>
    <col min="15369" max="15616" width="9.140625" style="1"/>
    <col min="15617" max="15617" width="31.7109375" style="1" customWidth="1"/>
    <col min="15618" max="15618" width="8.140625" style="1" customWidth="1"/>
    <col min="15619" max="15620" width="7.7109375" style="1" customWidth="1"/>
    <col min="15621" max="15621" width="8.42578125" style="1" customWidth="1"/>
    <col min="15622" max="15622" width="7.42578125" style="1" customWidth="1"/>
    <col min="15623" max="15623" width="7.28515625" style="1" customWidth="1"/>
    <col min="15624" max="15624" width="16.7109375" style="1" customWidth="1"/>
    <col min="15625" max="15872" width="9.140625" style="1"/>
    <col min="15873" max="15873" width="31.7109375" style="1" customWidth="1"/>
    <col min="15874" max="15874" width="8.140625" style="1" customWidth="1"/>
    <col min="15875" max="15876" width="7.7109375" style="1" customWidth="1"/>
    <col min="15877" max="15877" width="8.42578125" style="1" customWidth="1"/>
    <col min="15878" max="15878" width="7.42578125" style="1" customWidth="1"/>
    <col min="15879" max="15879" width="7.28515625" style="1" customWidth="1"/>
    <col min="15880" max="15880" width="16.7109375" style="1" customWidth="1"/>
    <col min="15881" max="16128" width="9.140625" style="1"/>
    <col min="16129" max="16129" width="31.7109375" style="1" customWidth="1"/>
    <col min="16130" max="16130" width="8.140625" style="1" customWidth="1"/>
    <col min="16131" max="16132" width="7.7109375" style="1" customWidth="1"/>
    <col min="16133" max="16133" width="8.42578125" style="1" customWidth="1"/>
    <col min="16134" max="16134" width="7.42578125" style="1" customWidth="1"/>
    <col min="16135" max="16135" width="7.28515625" style="1" customWidth="1"/>
    <col min="16136" max="16136" width="16.7109375" style="1" customWidth="1"/>
    <col min="16137" max="16384" width="9.140625" style="1"/>
  </cols>
  <sheetData>
    <row r="1" spans="1:255" ht="12.75" x14ac:dyDescent="0.25">
      <c r="A1" s="122" t="s">
        <v>1</v>
      </c>
      <c r="B1" s="123"/>
      <c r="C1" s="123"/>
      <c r="D1" s="123"/>
      <c r="E1" s="123"/>
      <c r="F1" s="123"/>
      <c r="G1" s="123"/>
      <c r="H1" s="124"/>
    </row>
    <row r="2" spans="1:255" x14ac:dyDescent="0.25">
      <c r="A2" s="117" t="s">
        <v>2</v>
      </c>
      <c r="B2" s="118"/>
      <c r="C2" s="118"/>
      <c r="D2" s="118"/>
      <c r="E2" s="118"/>
      <c r="F2" s="118"/>
      <c r="G2" s="118"/>
      <c r="H2" s="119"/>
    </row>
    <row r="3" spans="1:255" ht="10.5" customHeight="1" x14ac:dyDescent="0.25">
      <c r="A3" s="83" t="s">
        <v>118</v>
      </c>
      <c r="B3" s="84" t="s">
        <v>4</v>
      </c>
      <c r="C3" s="85" t="s">
        <v>119</v>
      </c>
      <c r="D3" s="85" t="s">
        <v>120</v>
      </c>
      <c r="E3" s="85" t="s">
        <v>121</v>
      </c>
      <c r="F3" s="85" t="s">
        <v>8</v>
      </c>
      <c r="G3" s="86" t="s">
        <v>9</v>
      </c>
      <c r="H3" s="83" t="s">
        <v>122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</row>
    <row r="4" spans="1:255" x14ac:dyDescent="0.25">
      <c r="A4" s="112" t="s">
        <v>123</v>
      </c>
      <c r="B4" s="113"/>
      <c r="C4" s="114"/>
      <c r="D4" s="114"/>
      <c r="E4" s="114"/>
      <c r="F4" s="114"/>
      <c r="G4" s="113"/>
      <c r="H4" s="115"/>
    </row>
    <row r="5" spans="1:255" ht="24.75" customHeight="1" x14ac:dyDescent="0.25">
      <c r="A5" s="7" t="s">
        <v>12</v>
      </c>
      <c r="B5" s="8">
        <v>100</v>
      </c>
      <c r="C5" s="9">
        <v>1.7</v>
      </c>
      <c r="D5" s="9">
        <v>5.07</v>
      </c>
      <c r="E5" s="9">
        <v>10.52</v>
      </c>
      <c r="F5" s="9">
        <v>95.4</v>
      </c>
      <c r="G5" s="10" t="s">
        <v>13</v>
      </c>
      <c r="H5" s="11" t="s">
        <v>14</v>
      </c>
    </row>
    <row r="6" spans="1:255" ht="24" x14ac:dyDescent="0.25">
      <c r="A6" s="18" t="s">
        <v>18</v>
      </c>
      <c r="B6" s="26">
        <v>180</v>
      </c>
      <c r="C6" s="41">
        <v>6.62</v>
      </c>
      <c r="D6" s="41">
        <v>5.42</v>
      </c>
      <c r="E6" s="41">
        <v>31.73</v>
      </c>
      <c r="F6" s="41">
        <v>202.14</v>
      </c>
      <c r="G6" s="20" t="s">
        <v>19</v>
      </c>
      <c r="H6" s="18" t="s">
        <v>20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</row>
    <row r="7" spans="1:255" x14ac:dyDescent="0.2">
      <c r="A7" s="18" t="s">
        <v>88</v>
      </c>
      <c r="B7" s="89">
        <v>50</v>
      </c>
      <c r="C7" s="41">
        <v>5.15</v>
      </c>
      <c r="D7" s="41">
        <v>5.07</v>
      </c>
      <c r="E7" s="41">
        <v>40.880000000000003</v>
      </c>
      <c r="F7" s="41">
        <v>219.57</v>
      </c>
      <c r="G7" s="20" t="s">
        <v>89</v>
      </c>
      <c r="H7" s="35" t="s">
        <v>90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x14ac:dyDescent="0.25">
      <c r="A8" s="90" t="s">
        <v>21</v>
      </c>
      <c r="B8" s="91">
        <v>222</v>
      </c>
      <c r="C8" s="92">
        <v>0.13</v>
      </c>
      <c r="D8" s="92">
        <v>0.02</v>
      </c>
      <c r="E8" s="92">
        <v>15.2</v>
      </c>
      <c r="F8" s="92">
        <v>62</v>
      </c>
      <c r="G8" s="91" t="s">
        <v>22</v>
      </c>
      <c r="H8" s="7" t="s">
        <v>23</v>
      </c>
    </row>
    <row r="9" spans="1:255" x14ac:dyDescent="0.25">
      <c r="A9" s="25" t="s">
        <v>41</v>
      </c>
      <c r="B9" s="93">
        <v>20</v>
      </c>
      <c r="C9" s="94">
        <v>1.3</v>
      </c>
      <c r="D9" s="94">
        <v>0.2</v>
      </c>
      <c r="E9" s="94">
        <v>8.6</v>
      </c>
      <c r="F9" s="94">
        <v>43</v>
      </c>
      <c r="G9" s="71" t="s">
        <v>25</v>
      </c>
      <c r="H9" s="18" t="s">
        <v>42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5" x14ac:dyDescent="0.25">
      <c r="A10" s="28" t="s">
        <v>27</v>
      </c>
      <c r="B10" s="2">
        <f>SUM(B5:B9)</f>
        <v>572</v>
      </c>
      <c r="C10" s="72">
        <f>SUM(C5:C9)</f>
        <v>14.900000000000002</v>
      </c>
      <c r="D10" s="72">
        <f>SUM(D5:D9)</f>
        <v>15.78</v>
      </c>
      <c r="E10" s="72">
        <f>SUM(E5:E9)</f>
        <v>106.92999999999999</v>
      </c>
      <c r="F10" s="72">
        <f>SUM(F5:F9)</f>
        <v>622.1099999999999</v>
      </c>
      <c r="G10" s="72"/>
      <c r="H10" s="72"/>
    </row>
    <row r="11" spans="1:255" x14ac:dyDescent="0.25">
      <c r="A11" s="112" t="s">
        <v>124</v>
      </c>
      <c r="B11" s="113"/>
      <c r="C11" s="113"/>
      <c r="D11" s="113"/>
      <c r="E11" s="113"/>
      <c r="F11" s="113"/>
      <c r="G11" s="113"/>
      <c r="H11" s="115"/>
    </row>
    <row r="12" spans="1:255" s="17" customFormat="1" ht="13.5" customHeight="1" x14ac:dyDescent="0.2">
      <c r="A12" s="12" t="s">
        <v>15</v>
      </c>
      <c r="B12" s="13">
        <v>90</v>
      </c>
      <c r="C12" s="14">
        <v>11.32</v>
      </c>
      <c r="D12" s="14">
        <v>12.8</v>
      </c>
      <c r="E12" s="14">
        <v>12.2</v>
      </c>
      <c r="F12" s="14">
        <v>207.8</v>
      </c>
      <c r="G12" s="15" t="s">
        <v>16</v>
      </c>
      <c r="H12" s="16" t="s">
        <v>17</v>
      </c>
    </row>
    <row r="13" spans="1:255" s="98" customFormat="1" ht="11.25" x14ac:dyDescent="0.2">
      <c r="A13" s="95" t="s">
        <v>27</v>
      </c>
      <c r="B13" s="96">
        <f>SUM(B12:B12)</f>
        <v>90</v>
      </c>
      <c r="C13" s="96">
        <f>SUM(C12:C12)</f>
        <v>11.32</v>
      </c>
      <c r="D13" s="96">
        <f>SUM(D12:D12)</f>
        <v>12.8</v>
      </c>
      <c r="E13" s="96">
        <f>SUM(E12:E12)</f>
        <v>12.2</v>
      </c>
      <c r="F13" s="96">
        <f>SUM(F12:F12)</f>
        <v>207.8</v>
      </c>
      <c r="G13" s="96"/>
      <c r="H13" s="97"/>
    </row>
    <row r="14" spans="1:255" s="98" customFormat="1" ht="11.25" x14ac:dyDescent="0.2">
      <c r="A14" s="95" t="s">
        <v>125</v>
      </c>
      <c r="B14" s="96">
        <f>SUM(B10,B13)</f>
        <v>662</v>
      </c>
      <c r="C14" s="96">
        <f>SUM(C10,C13)</f>
        <v>26.220000000000002</v>
      </c>
      <c r="D14" s="96">
        <f>SUM(D10,D13)</f>
        <v>28.58</v>
      </c>
      <c r="E14" s="96">
        <f>SUM(E10,E13)</f>
        <v>119.13</v>
      </c>
      <c r="F14" s="96">
        <f>SUM(F10,F13)</f>
        <v>829.90999999999985</v>
      </c>
      <c r="G14" s="96"/>
      <c r="H14" s="97"/>
    </row>
    <row r="15" spans="1:255" x14ac:dyDescent="0.25">
      <c r="A15" s="117" t="s">
        <v>28</v>
      </c>
      <c r="B15" s="118"/>
      <c r="C15" s="118"/>
      <c r="D15" s="118"/>
      <c r="E15" s="118"/>
      <c r="F15" s="118"/>
      <c r="G15" s="118"/>
      <c r="H15" s="119"/>
      <c r="L15" s="32"/>
    </row>
    <row r="16" spans="1:255" ht="10.5" customHeight="1" x14ac:dyDescent="0.25">
      <c r="A16" s="83" t="s">
        <v>118</v>
      </c>
      <c r="B16" s="84" t="s">
        <v>4</v>
      </c>
      <c r="C16" s="85" t="s">
        <v>119</v>
      </c>
      <c r="D16" s="85" t="s">
        <v>120</v>
      </c>
      <c r="E16" s="85" t="s">
        <v>121</v>
      </c>
      <c r="F16" s="85" t="s">
        <v>8</v>
      </c>
      <c r="G16" s="86" t="s">
        <v>9</v>
      </c>
      <c r="H16" s="83" t="s">
        <v>122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</row>
    <row r="17" spans="1:256" x14ac:dyDescent="0.25">
      <c r="A17" s="112" t="s">
        <v>123</v>
      </c>
      <c r="B17" s="113"/>
      <c r="C17" s="114"/>
      <c r="D17" s="114"/>
      <c r="E17" s="114"/>
      <c r="F17" s="114"/>
      <c r="G17" s="113"/>
      <c r="H17" s="115"/>
    </row>
    <row r="18" spans="1:256" s="75" customFormat="1" ht="14.25" customHeight="1" x14ac:dyDescent="0.2">
      <c r="A18" s="31" t="s">
        <v>29</v>
      </c>
      <c r="B18" s="33">
        <v>70</v>
      </c>
      <c r="C18" s="9">
        <v>2.99</v>
      </c>
      <c r="D18" s="9">
        <v>10</v>
      </c>
      <c r="E18" s="9">
        <v>2.15</v>
      </c>
      <c r="F18" s="9">
        <v>110.46</v>
      </c>
      <c r="G18" s="99" t="s">
        <v>30</v>
      </c>
      <c r="H18" s="35" t="s">
        <v>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6" x14ac:dyDescent="0.25">
      <c r="A19" s="18" t="s">
        <v>32</v>
      </c>
      <c r="B19" s="44">
        <v>200</v>
      </c>
      <c r="C19" s="44">
        <v>20.56</v>
      </c>
      <c r="D19" s="44">
        <v>18.16</v>
      </c>
      <c r="E19" s="44">
        <v>56.38</v>
      </c>
      <c r="F19" s="44">
        <v>481.5</v>
      </c>
      <c r="G19" s="36" t="s">
        <v>33</v>
      </c>
      <c r="H19" s="45" t="s">
        <v>34</v>
      </c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ht="13.5" customHeight="1" x14ac:dyDescent="0.25">
      <c r="A20" s="90" t="s">
        <v>21</v>
      </c>
      <c r="B20" s="91">
        <v>222</v>
      </c>
      <c r="C20" s="92">
        <v>0.13</v>
      </c>
      <c r="D20" s="92">
        <v>0.02</v>
      </c>
      <c r="E20" s="92">
        <v>15.2</v>
      </c>
      <c r="F20" s="92">
        <v>62</v>
      </c>
      <c r="G20" s="91" t="s">
        <v>22</v>
      </c>
      <c r="H20" s="7" t="s">
        <v>23</v>
      </c>
    </row>
    <row r="21" spans="1:256" ht="12.75" customHeight="1" x14ac:dyDescent="0.25">
      <c r="A21" s="25" t="s">
        <v>126</v>
      </c>
      <c r="B21" s="26">
        <v>20</v>
      </c>
      <c r="C21" s="41">
        <v>1.6</v>
      </c>
      <c r="D21" s="41">
        <v>0.2</v>
      </c>
      <c r="E21" s="41">
        <v>10.199999999999999</v>
      </c>
      <c r="F21" s="41">
        <v>50</v>
      </c>
      <c r="G21" s="20" t="s">
        <v>25</v>
      </c>
      <c r="H21" s="27" t="s">
        <v>26</v>
      </c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6" x14ac:dyDescent="0.25">
      <c r="A22" s="28" t="s">
        <v>27</v>
      </c>
      <c r="B22" s="2">
        <f>SUM(B18:B21)</f>
        <v>512</v>
      </c>
      <c r="C22" s="72">
        <f>SUM(C18:C21)</f>
        <v>25.279999999999998</v>
      </c>
      <c r="D22" s="72">
        <f>SUM(D18:D21)</f>
        <v>28.38</v>
      </c>
      <c r="E22" s="72">
        <f>SUM(E18:E21)</f>
        <v>83.93</v>
      </c>
      <c r="F22" s="72">
        <f>SUM(F18:F21)</f>
        <v>703.96</v>
      </c>
      <c r="G22" s="72"/>
      <c r="H22" s="72"/>
    </row>
    <row r="23" spans="1:256" x14ac:dyDescent="0.25">
      <c r="A23" s="117" t="s">
        <v>43</v>
      </c>
      <c r="B23" s="118"/>
      <c r="C23" s="118"/>
      <c r="D23" s="118"/>
      <c r="E23" s="118"/>
      <c r="F23" s="118"/>
      <c r="G23" s="118"/>
      <c r="H23" s="119"/>
    </row>
    <row r="24" spans="1:256" ht="9" customHeight="1" x14ac:dyDescent="0.25">
      <c r="A24" s="83" t="s">
        <v>118</v>
      </c>
      <c r="B24" s="84" t="s">
        <v>4</v>
      </c>
      <c r="C24" s="85" t="s">
        <v>119</v>
      </c>
      <c r="D24" s="85" t="s">
        <v>120</v>
      </c>
      <c r="E24" s="85" t="s">
        <v>121</v>
      </c>
      <c r="F24" s="85" t="s">
        <v>8</v>
      </c>
      <c r="G24" s="86" t="s">
        <v>9</v>
      </c>
      <c r="H24" s="83" t="s">
        <v>122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</row>
    <row r="25" spans="1:256" x14ac:dyDescent="0.25">
      <c r="A25" s="112" t="s">
        <v>123</v>
      </c>
      <c r="B25" s="113"/>
      <c r="C25" s="114"/>
      <c r="D25" s="114"/>
      <c r="E25" s="114"/>
      <c r="F25" s="114"/>
      <c r="G25" s="113"/>
      <c r="H25" s="115"/>
    </row>
    <row r="26" spans="1:256" x14ac:dyDescent="0.2">
      <c r="A26" s="7" t="s">
        <v>44</v>
      </c>
      <c r="B26" s="8">
        <v>50</v>
      </c>
      <c r="C26" s="9">
        <v>0.55000000000000004</v>
      </c>
      <c r="D26" s="9">
        <v>0.1</v>
      </c>
      <c r="E26" s="9">
        <v>1.9</v>
      </c>
      <c r="F26" s="9">
        <v>11</v>
      </c>
      <c r="G26" s="10" t="s">
        <v>45</v>
      </c>
      <c r="H26" s="39" t="s">
        <v>46</v>
      </c>
    </row>
    <row r="27" spans="1:256" x14ac:dyDescent="0.25">
      <c r="A27" s="62" t="s">
        <v>50</v>
      </c>
      <c r="B27" s="8">
        <v>180</v>
      </c>
      <c r="C27" s="41">
        <v>3.67</v>
      </c>
      <c r="D27" s="41">
        <v>5.76</v>
      </c>
      <c r="E27" s="41">
        <v>24.53</v>
      </c>
      <c r="F27" s="41">
        <v>164.7</v>
      </c>
      <c r="G27" s="100" t="s">
        <v>51</v>
      </c>
      <c r="H27" s="62" t="s">
        <v>52</v>
      </c>
    </row>
    <row r="28" spans="1:256" x14ac:dyDescent="0.2">
      <c r="A28" s="90" t="s">
        <v>97</v>
      </c>
      <c r="B28" s="8">
        <v>50</v>
      </c>
      <c r="C28" s="41">
        <v>3.54</v>
      </c>
      <c r="D28" s="41">
        <v>6.57</v>
      </c>
      <c r="E28" s="41">
        <v>27.87</v>
      </c>
      <c r="F28" s="41">
        <v>185</v>
      </c>
      <c r="G28" s="91" t="s">
        <v>98</v>
      </c>
      <c r="H28" s="35" t="s">
        <v>99</v>
      </c>
    </row>
    <row r="29" spans="1:256" x14ac:dyDescent="0.25">
      <c r="A29" s="90" t="s">
        <v>21</v>
      </c>
      <c r="B29" s="91">
        <v>222</v>
      </c>
      <c r="C29" s="92">
        <v>0.13</v>
      </c>
      <c r="D29" s="92">
        <v>0.02</v>
      </c>
      <c r="E29" s="92">
        <v>15.2</v>
      </c>
      <c r="F29" s="92">
        <v>62</v>
      </c>
      <c r="G29" s="91" t="s">
        <v>22</v>
      </c>
      <c r="H29" s="7" t="s">
        <v>23</v>
      </c>
    </row>
    <row r="30" spans="1:256" x14ac:dyDescent="0.25">
      <c r="A30" s="25" t="s">
        <v>41</v>
      </c>
      <c r="B30" s="93">
        <v>20</v>
      </c>
      <c r="C30" s="94">
        <v>1.3</v>
      </c>
      <c r="D30" s="94">
        <v>0.2</v>
      </c>
      <c r="E30" s="94">
        <v>8.6</v>
      </c>
      <c r="F30" s="94">
        <v>43</v>
      </c>
      <c r="G30" s="71" t="s">
        <v>25</v>
      </c>
      <c r="H30" s="18" t="s">
        <v>42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6" x14ac:dyDescent="0.25">
      <c r="A31" s="28" t="s">
        <v>27</v>
      </c>
      <c r="B31" s="2">
        <f>SUM(B26:B30)</f>
        <v>522</v>
      </c>
      <c r="C31" s="72">
        <f>SUM(C26:C30)</f>
        <v>9.19</v>
      </c>
      <c r="D31" s="72">
        <f>SUM(D26:D30)</f>
        <v>12.649999999999999</v>
      </c>
      <c r="E31" s="72">
        <f>SUM(E26:E30)</f>
        <v>78.099999999999994</v>
      </c>
      <c r="F31" s="72">
        <f>SUM(F26:F30)</f>
        <v>465.7</v>
      </c>
      <c r="G31" s="72"/>
      <c r="H31" s="72"/>
    </row>
    <row r="32" spans="1:256" x14ac:dyDescent="0.25">
      <c r="A32" s="112" t="s">
        <v>124</v>
      </c>
      <c r="B32" s="113"/>
      <c r="C32" s="113"/>
      <c r="D32" s="113"/>
      <c r="E32" s="113"/>
      <c r="F32" s="113"/>
      <c r="G32" s="113"/>
      <c r="H32" s="115"/>
    </row>
    <row r="33" spans="1:255" s="17" customFormat="1" ht="12" customHeight="1" x14ac:dyDescent="0.2">
      <c r="A33" s="12" t="s">
        <v>47</v>
      </c>
      <c r="B33" s="36">
        <v>90</v>
      </c>
      <c r="C33" s="43">
        <v>15.9</v>
      </c>
      <c r="D33" s="43">
        <v>11.4</v>
      </c>
      <c r="E33" s="43">
        <v>10.4</v>
      </c>
      <c r="F33" s="43">
        <v>207.9</v>
      </c>
      <c r="G33" s="44" t="s">
        <v>48</v>
      </c>
      <c r="H33" s="45" t="s">
        <v>49</v>
      </c>
    </row>
    <row r="34" spans="1:255" s="98" customFormat="1" ht="11.25" x14ac:dyDescent="0.2">
      <c r="A34" s="95" t="s">
        <v>27</v>
      </c>
      <c r="B34" s="96">
        <f>SUM(B33:B33)</f>
        <v>90</v>
      </c>
      <c r="C34" s="96">
        <f>SUM(C33:C33)</f>
        <v>15.9</v>
      </c>
      <c r="D34" s="96">
        <f>SUM(D33:D33)</f>
        <v>11.4</v>
      </c>
      <c r="E34" s="96">
        <f>SUM(E33:E33)</f>
        <v>10.4</v>
      </c>
      <c r="F34" s="96">
        <f>SUM(F33:F33)</f>
        <v>207.9</v>
      </c>
      <c r="G34" s="96"/>
      <c r="H34" s="97"/>
    </row>
    <row r="35" spans="1:255" s="98" customFormat="1" ht="11.25" x14ac:dyDescent="0.2">
      <c r="A35" s="95" t="s">
        <v>125</v>
      </c>
      <c r="B35" s="96">
        <f>SUM(B31,B34)</f>
        <v>612</v>
      </c>
      <c r="C35" s="96">
        <f>SUM(C31,C34)</f>
        <v>25.09</v>
      </c>
      <c r="D35" s="96">
        <f>SUM(D31,D34)</f>
        <v>24.049999999999997</v>
      </c>
      <c r="E35" s="96">
        <f>SUM(E31,E34)</f>
        <v>88.5</v>
      </c>
      <c r="F35" s="96">
        <f>SUM(F31,F34)</f>
        <v>673.6</v>
      </c>
      <c r="G35" s="96"/>
      <c r="H35" s="97"/>
    </row>
    <row r="36" spans="1:255" x14ac:dyDescent="0.25">
      <c r="A36" s="117" t="s">
        <v>53</v>
      </c>
      <c r="B36" s="118"/>
      <c r="C36" s="118"/>
      <c r="D36" s="118"/>
      <c r="E36" s="118"/>
      <c r="F36" s="118"/>
      <c r="G36" s="118"/>
      <c r="H36" s="119"/>
    </row>
    <row r="37" spans="1:255" ht="9" customHeight="1" x14ac:dyDescent="0.25">
      <c r="A37" s="83" t="s">
        <v>118</v>
      </c>
      <c r="B37" s="84" t="s">
        <v>4</v>
      </c>
      <c r="C37" s="85" t="s">
        <v>119</v>
      </c>
      <c r="D37" s="85" t="s">
        <v>120</v>
      </c>
      <c r="E37" s="85" t="s">
        <v>121</v>
      </c>
      <c r="F37" s="85" t="s">
        <v>8</v>
      </c>
      <c r="G37" s="86" t="s">
        <v>9</v>
      </c>
      <c r="H37" s="83" t="s">
        <v>122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</row>
    <row r="38" spans="1:255" x14ac:dyDescent="0.25">
      <c r="A38" s="112" t="s">
        <v>123</v>
      </c>
      <c r="B38" s="113"/>
      <c r="C38" s="114"/>
      <c r="D38" s="114"/>
      <c r="E38" s="114"/>
      <c r="F38" s="114"/>
      <c r="G38" s="113"/>
      <c r="H38" s="115"/>
    </row>
    <row r="39" spans="1:255" s="75" customFormat="1" x14ac:dyDescent="0.2">
      <c r="A39" s="46" t="s">
        <v>54</v>
      </c>
      <c r="B39" s="33">
        <v>100</v>
      </c>
      <c r="C39" s="9">
        <v>0.94</v>
      </c>
      <c r="D39" s="9">
        <v>10.14</v>
      </c>
      <c r="E39" s="9">
        <v>2.38</v>
      </c>
      <c r="F39" s="9">
        <v>104.9</v>
      </c>
      <c r="G39" s="10" t="s">
        <v>55</v>
      </c>
      <c r="H39" s="35" t="s">
        <v>56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x14ac:dyDescent="0.25">
      <c r="A40" s="7" t="s">
        <v>60</v>
      </c>
      <c r="B40" s="92">
        <v>180</v>
      </c>
      <c r="C40" s="91">
        <v>10.32</v>
      </c>
      <c r="D40" s="91">
        <v>7.31</v>
      </c>
      <c r="E40" s="91">
        <v>46.37</v>
      </c>
      <c r="F40" s="91">
        <v>292.5</v>
      </c>
      <c r="G40" s="92" t="s">
        <v>127</v>
      </c>
      <c r="H40" s="101" t="s">
        <v>62</v>
      </c>
    </row>
    <row r="41" spans="1:255" x14ac:dyDescent="0.2">
      <c r="A41" s="62" t="s">
        <v>63</v>
      </c>
      <c r="B41" s="102">
        <v>50</v>
      </c>
      <c r="C41" s="41">
        <v>3.5</v>
      </c>
      <c r="D41" s="41">
        <v>4.01</v>
      </c>
      <c r="E41" s="41">
        <v>24.35</v>
      </c>
      <c r="F41" s="41">
        <v>147.5</v>
      </c>
      <c r="G41" s="103" t="s">
        <v>64</v>
      </c>
      <c r="H41" s="35" t="s">
        <v>65</v>
      </c>
    </row>
    <row r="42" spans="1:255" x14ac:dyDescent="0.25">
      <c r="A42" s="90" t="s">
        <v>21</v>
      </c>
      <c r="B42" s="91">
        <v>222</v>
      </c>
      <c r="C42" s="91">
        <v>0.13</v>
      </c>
      <c r="D42" s="91">
        <v>0.02</v>
      </c>
      <c r="E42" s="91">
        <v>15.2</v>
      </c>
      <c r="F42" s="91">
        <v>62</v>
      </c>
      <c r="G42" s="91" t="s">
        <v>22</v>
      </c>
      <c r="H42" s="7" t="s">
        <v>23</v>
      </c>
    </row>
    <row r="43" spans="1:255" x14ac:dyDescent="0.25">
      <c r="A43" s="25" t="s">
        <v>126</v>
      </c>
      <c r="B43" s="26">
        <v>20</v>
      </c>
      <c r="C43" s="41">
        <v>1.6</v>
      </c>
      <c r="D43" s="41">
        <v>0.2</v>
      </c>
      <c r="E43" s="41">
        <v>10.199999999999999</v>
      </c>
      <c r="F43" s="41">
        <v>50</v>
      </c>
      <c r="G43" s="20" t="s">
        <v>25</v>
      </c>
      <c r="H43" s="27" t="s">
        <v>26</v>
      </c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x14ac:dyDescent="0.25">
      <c r="A44" s="28" t="s">
        <v>27</v>
      </c>
      <c r="B44" s="2">
        <f>SUM(B39:B43)</f>
        <v>572</v>
      </c>
      <c r="C44" s="72">
        <f>SUM(C39:C43)</f>
        <v>16.490000000000002</v>
      </c>
      <c r="D44" s="72">
        <f>SUM(D39:D43)</f>
        <v>21.68</v>
      </c>
      <c r="E44" s="72">
        <f>SUM(E39:E43)</f>
        <v>98.5</v>
      </c>
      <c r="F44" s="72">
        <f>SUM(F39:F43)</f>
        <v>656.9</v>
      </c>
      <c r="G44" s="72"/>
      <c r="H44" s="72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</row>
    <row r="45" spans="1:255" x14ac:dyDescent="0.25">
      <c r="A45" s="112" t="s">
        <v>124</v>
      </c>
      <c r="B45" s="113"/>
      <c r="C45" s="113"/>
      <c r="D45" s="113"/>
      <c r="E45" s="113"/>
      <c r="F45" s="113"/>
      <c r="G45" s="113"/>
      <c r="H45" s="11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</row>
    <row r="46" spans="1:255" s="48" customFormat="1" ht="13.5" customHeight="1" x14ac:dyDescent="0.2">
      <c r="A46" s="12" t="s">
        <v>57</v>
      </c>
      <c r="B46" s="36">
        <v>90</v>
      </c>
      <c r="C46" s="44">
        <v>14.68</v>
      </c>
      <c r="D46" s="44">
        <v>9.98</v>
      </c>
      <c r="E46" s="44">
        <v>11.03</v>
      </c>
      <c r="F46" s="44">
        <v>180.7</v>
      </c>
      <c r="G46" s="36" t="s">
        <v>58</v>
      </c>
      <c r="H46" s="45" t="s">
        <v>59</v>
      </c>
    </row>
    <row r="47" spans="1:255" s="98" customFormat="1" ht="11.25" x14ac:dyDescent="0.2">
      <c r="A47" s="95" t="s">
        <v>27</v>
      </c>
      <c r="B47" s="96">
        <f>SUM(B46:B46)</f>
        <v>90</v>
      </c>
      <c r="C47" s="96">
        <f>SUM(C46:C46)</f>
        <v>14.68</v>
      </c>
      <c r="D47" s="96">
        <f>SUM(D46:D46)</f>
        <v>9.98</v>
      </c>
      <c r="E47" s="96">
        <f>SUM(E46:E46)</f>
        <v>11.03</v>
      </c>
      <c r="F47" s="96">
        <f>SUM(F46:F46)</f>
        <v>180.7</v>
      </c>
      <c r="G47" s="96"/>
      <c r="H47" s="97"/>
    </row>
    <row r="48" spans="1:255" s="98" customFormat="1" ht="11.25" x14ac:dyDescent="0.2">
      <c r="A48" s="95" t="s">
        <v>125</v>
      </c>
      <c r="B48" s="96">
        <f>SUM(B44,B47)</f>
        <v>662</v>
      </c>
      <c r="C48" s="96">
        <f>SUM(C44,C47)</f>
        <v>31.17</v>
      </c>
      <c r="D48" s="96">
        <f>SUM(D44,D47)</f>
        <v>31.66</v>
      </c>
      <c r="E48" s="96">
        <f>SUM(E44,E47)</f>
        <v>109.53</v>
      </c>
      <c r="F48" s="96">
        <f>SUM(F44,F47)</f>
        <v>837.59999999999991</v>
      </c>
      <c r="G48" s="96"/>
      <c r="H48" s="97"/>
    </row>
    <row r="49" spans="1:255" x14ac:dyDescent="0.25">
      <c r="A49" s="117" t="s">
        <v>66</v>
      </c>
      <c r="B49" s="118"/>
      <c r="C49" s="118"/>
      <c r="D49" s="118"/>
      <c r="E49" s="118"/>
      <c r="F49" s="118"/>
      <c r="G49" s="118"/>
      <c r="H49" s="119"/>
    </row>
    <row r="50" spans="1:255" ht="10.5" customHeight="1" x14ac:dyDescent="0.25">
      <c r="A50" s="83" t="s">
        <v>118</v>
      </c>
      <c r="B50" s="84" t="s">
        <v>4</v>
      </c>
      <c r="C50" s="85" t="s">
        <v>119</v>
      </c>
      <c r="D50" s="85" t="s">
        <v>120</v>
      </c>
      <c r="E50" s="85" t="s">
        <v>121</v>
      </c>
      <c r="F50" s="85" t="s">
        <v>8</v>
      </c>
      <c r="G50" s="86" t="s">
        <v>9</v>
      </c>
      <c r="H50" s="83" t="s">
        <v>122</v>
      </c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</row>
    <row r="51" spans="1:255" x14ac:dyDescent="0.25">
      <c r="A51" s="112" t="s">
        <v>123</v>
      </c>
      <c r="B51" s="113"/>
      <c r="C51" s="114"/>
      <c r="D51" s="114"/>
      <c r="E51" s="114"/>
      <c r="F51" s="114"/>
      <c r="G51" s="113"/>
      <c r="H51" s="115"/>
    </row>
    <row r="52" spans="1:255" x14ac:dyDescent="0.2">
      <c r="A52" s="7" t="s">
        <v>67</v>
      </c>
      <c r="B52" s="8">
        <v>50</v>
      </c>
      <c r="C52" s="9">
        <v>0.35</v>
      </c>
      <c r="D52" s="9">
        <v>0.05</v>
      </c>
      <c r="E52" s="9">
        <v>0.95</v>
      </c>
      <c r="F52" s="9">
        <v>6</v>
      </c>
      <c r="G52" s="10" t="s">
        <v>68</v>
      </c>
      <c r="H52" s="39" t="s">
        <v>46</v>
      </c>
    </row>
    <row r="53" spans="1:255" ht="24" x14ac:dyDescent="0.25">
      <c r="A53" s="18" t="s">
        <v>72</v>
      </c>
      <c r="B53" s="8">
        <v>180</v>
      </c>
      <c r="C53" s="104">
        <v>4.38</v>
      </c>
      <c r="D53" s="104">
        <v>6.44</v>
      </c>
      <c r="E53" s="104">
        <v>44.02</v>
      </c>
      <c r="F53" s="104">
        <v>251.64</v>
      </c>
      <c r="G53" s="92" t="s">
        <v>86</v>
      </c>
      <c r="H53" s="68" t="s">
        <v>87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</row>
    <row r="54" spans="1:255" ht="24" x14ac:dyDescent="0.25">
      <c r="A54" s="31" t="s">
        <v>128</v>
      </c>
      <c r="B54" s="105">
        <v>50</v>
      </c>
      <c r="C54" s="41">
        <v>4.3600000000000003</v>
      </c>
      <c r="D54" s="41">
        <v>4.84</v>
      </c>
      <c r="E54" s="41">
        <v>29.04</v>
      </c>
      <c r="F54" s="41">
        <v>180.87</v>
      </c>
      <c r="G54" s="91" t="s">
        <v>129</v>
      </c>
      <c r="H54" s="62" t="s">
        <v>130</v>
      </c>
    </row>
    <row r="55" spans="1:255" x14ac:dyDescent="0.25">
      <c r="A55" s="90" t="s">
        <v>21</v>
      </c>
      <c r="B55" s="91">
        <v>222</v>
      </c>
      <c r="C55" s="92">
        <v>0.13</v>
      </c>
      <c r="D55" s="92">
        <v>0.02</v>
      </c>
      <c r="E55" s="92">
        <v>15.2</v>
      </c>
      <c r="F55" s="92">
        <v>62</v>
      </c>
      <c r="G55" s="91" t="s">
        <v>22</v>
      </c>
      <c r="H55" s="7" t="s">
        <v>23</v>
      </c>
    </row>
    <row r="56" spans="1:255" x14ac:dyDescent="0.25">
      <c r="A56" s="25" t="s">
        <v>41</v>
      </c>
      <c r="B56" s="93">
        <v>20</v>
      </c>
      <c r="C56" s="94">
        <v>1.3</v>
      </c>
      <c r="D56" s="94">
        <v>0.2</v>
      </c>
      <c r="E56" s="94">
        <v>8.6</v>
      </c>
      <c r="F56" s="94">
        <v>43</v>
      </c>
      <c r="G56" s="71" t="s">
        <v>25</v>
      </c>
      <c r="H56" s="18" t="s">
        <v>42</v>
      </c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</row>
    <row r="57" spans="1:255" x14ac:dyDescent="0.25">
      <c r="A57" s="28" t="s">
        <v>27</v>
      </c>
      <c r="B57" s="2">
        <f>SUM(B52:B56)</f>
        <v>522</v>
      </c>
      <c r="C57" s="72">
        <f>SUM(C52:C56)</f>
        <v>10.520000000000001</v>
      </c>
      <c r="D57" s="72">
        <f>SUM(D52:D56)</f>
        <v>11.549999999999999</v>
      </c>
      <c r="E57" s="72">
        <f>SUM(E52:E56)</f>
        <v>97.81</v>
      </c>
      <c r="F57" s="72">
        <f>SUM(F52:F56)</f>
        <v>543.51</v>
      </c>
      <c r="G57" s="72"/>
      <c r="H57" s="72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</row>
    <row r="58" spans="1:255" x14ac:dyDescent="0.25">
      <c r="A58" s="112" t="s">
        <v>124</v>
      </c>
      <c r="B58" s="113"/>
      <c r="C58" s="113"/>
      <c r="D58" s="113"/>
      <c r="E58" s="113"/>
      <c r="F58" s="113"/>
      <c r="G58" s="113"/>
      <c r="H58" s="11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</row>
    <row r="59" spans="1:255" x14ac:dyDescent="0.25">
      <c r="A59" s="31" t="s">
        <v>69</v>
      </c>
      <c r="B59" s="8">
        <v>90</v>
      </c>
      <c r="C59" s="56">
        <v>8.1</v>
      </c>
      <c r="D59" s="56">
        <v>12.6</v>
      </c>
      <c r="E59" s="56">
        <v>3.39</v>
      </c>
      <c r="F59" s="56">
        <v>156.5</v>
      </c>
      <c r="G59" s="10" t="s">
        <v>70</v>
      </c>
      <c r="H59" s="31" t="s">
        <v>71</v>
      </c>
    </row>
    <row r="60" spans="1:255" s="98" customFormat="1" ht="11.25" x14ac:dyDescent="0.2">
      <c r="A60" s="95" t="s">
        <v>27</v>
      </c>
      <c r="B60" s="96">
        <f>SUM(B59:B59)</f>
        <v>90</v>
      </c>
      <c r="C60" s="96">
        <f>SUM(C59:C59)</f>
        <v>8.1</v>
      </c>
      <c r="D60" s="96">
        <f>SUM(D59:D59)</f>
        <v>12.6</v>
      </c>
      <c r="E60" s="96">
        <f>SUM(E59:E59)</f>
        <v>3.39</v>
      </c>
      <c r="F60" s="96">
        <f>SUM(F59:F59)</f>
        <v>156.5</v>
      </c>
      <c r="G60" s="96"/>
      <c r="H60" s="97"/>
    </row>
    <row r="61" spans="1:255" s="98" customFormat="1" ht="11.25" x14ac:dyDescent="0.2">
      <c r="A61" s="95" t="s">
        <v>125</v>
      </c>
      <c r="B61" s="96">
        <f>SUM(B57,B60)</f>
        <v>612</v>
      </c>
      <c r="C61" s="96">
        <f>SUM(C57,C60)</f>
        <v>18.62</v>
      </c>
      <c r="D61" s="96">
        <f>SUM(D57,D60)</f>
        <v>24.15</v>
      </c>
      <c r="E61" s="96">
        <f>SUM(E57,E60)</f>
        <v>101.2</v>
      </c>
      <c r="F61" s="96">
        <f>SUM(F57,F60)</f>
        <v>700.01</v>
      </c>
      <c r="G61" s="96"/>
      <c r="H61" s="97"/>
    </row>
    <row r="62" spans="1:255" x14ac:dyDescent="0.25">
      <c r="A62" s="117" t="s">
        <v>75</v>
      </c>
      <c r="B62" s="118"/>
      <c r="C62" s="118"/>
      <c r="D62" s="118"/>
      <c r="E62" s="118"/>
      <c r="F62" s="118"/>
      <c r="G62" s="118"/>
      <c r="H62" s="119"/>
    </row>
    <row r="63" spans="1:255" ht="11.25" customHeight="1" x14ac:dyDescent="0.25">
      <c r="A63" s="83" t="s">
        <v>118</v>
      </c>
      <c r="B63" s="84" t="s">
        <v>4</v>
      </c>
      <c r="C63" s="85" t="s">
        <v>119</v>
      </c>
      <c r="D63" s="85" t="s">
        <v>120</v>
      </c>
      <c r="E63" s="85" t="s">
        <v>121</v>
      </c>
      <c r="F63" s="85" t="s">
        <v>8</v>
      </c>
      <c r="G63" s="86" t="s">
        <v>9</v>
      </c>
      <c r="H63" s="83" t="s">
        <v>122</v>
      </c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</row>
    <row r="64" spans="1:255" x14ac:dyDescent="0.25">
      <c r="A64" s="112" t="s">
        <v>123</v>
      </c>
      <c r="B64" s="113"/>
      <c r="C64" s="114"/>
      <c r="D64" s="114"/>
      <c r="E64" s="114"/>
      <c r="F64" s="114"/>
      <c r="G64" s="113"/>
      <c r="H64" s="115"/>
    </row>
    <row r="65" spans="1:256" s="75" customFormat="1" ht="24" x14ac:dyDescent="0.2">
      <c r="A65" s="31" t="s">
        <v>109</v>
      </c>
      <c r="B65" s="33">
        <v>100</v>
      </c>
      <c r="C65" s="9">
        <v>1.41</v>
      </c>
      <c r="D65" s="9">
        <v>6.01</v>
      </c>
      <c r="E65" s="9">
        <v>8.26</v>
      </c>
      <c r="F65" s="9">
        <v>92.8</v>
      </c>
      <c r="G65" s="34" t="s">
        <v>110</v>
      </c>
      <c r="H65" s="11" t="s">
        <v>111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6" x14ac:dyDescent="0.2">
      <c r="A66" s="12" t="s">
        <v>131</v>
      </c>
      <c r="B66" s="76">
        <v>180</v>
      </c>
      <c r="C66" s="14">
        <v>4.12</v>
      </c>
      <c r="D66" s="14">
        <v>15.78</v>
      </c>
      <c r="E66" s="14">
        <v>33.5</v>
      </c>
      <c r="F66" s="14">
        <v>292.5</v>
      </c>
      <c r="G66" s="77" t="s">
        <v>132</v>
      </c>
      <c r="H66" s="45" t="s">
        <v>133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</row>
    <row r="67" spans="1:256" x14ac:dyDescent="0.2">
      <c r="A67" s="7" t="s">
        <v>134</v>
      </c>
      <c r="B67" s="106">
        <v>50</v>
      </c>
      <c r="C67" s="41">
        <v>3.95</v>
      </c>
      <c r="D67" s="41">
        <v>4.0599999999999996</v>
      </c>
      <c r="E67" s="41">
        <v>22.24</v>
      </c>
      <c r="F67" s="41">
        <v>141.5</v>
      </c>
      <c r="G67" s="103" t="s">
        <v>135</v>
      </c>
      <c r="H67" s="35" t="s">
        <v>136</v>
      </c>
    </row>
    <row r="68" spans="1:256" x14ac:dyDescent="0.25">
      <c r="A68" s="90" t="s">
        <v>21</v>
      </c>
      <c r="B68" s="91">
        <v>222</v>
      </c>
      <c r="C68" s="92">
        <v>0.13</v>
      </c>
      <c r="D68" s="92">
        <v>0.02</v>
      </c>
      <c r="E68" s="92">
        <v>15.2</v>
      </c>
      <c r="F68" s="92">
        <v>62</v>
      </c>
      <c r="G68" s="91" t="s">
        <v>22</v>
      </c>
      <c r="H68" s="7" t="s">
        <v>23</v>
      </c>
    </row>
    <row r="69" spans="1:256" x14ac:dyDescent="0.25">
      <c r="A69" s="25" t="s">
        <v>126</v>
      </c>
      <c r="B69" s="26">
        <v>20</v>
      </c>
      <c r="C69" s="41">
        <v>1.6</v>
      </c>
      <c r="D69" s="41">
        <v>0.2</v>
      </c>
      <c r="E69" s="41">
        <v>10.199999999999999</v>
      </c>
      <c r="F69" s="41">
        <v>50</v>
      </c>
      <c r="G69" s="20" t="s">
        <v>25</v>
      </c>
      <c r="H69" s="27" t="s">
        <v>26</v>
      </c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6" x14ac:dyDescent="0.25">
      <c r="A70" s="28" t="s">
        <v>27</v>
      </c>
      <c r="B70" s="2">
        <f>SUM(B65:B69)</f>
        <v>572</v>
      </c>
      <c r="C70" s="72">
        <f>SUM(C65:C69)</f>
        <v>11.21</v>
      </c>
      <c r="D70" s="72">
        <f>SUM(D65:D69)</f>
        <v>26.069999999999997</v>
      </c>
      <c r="E70" s="72">
        <f>SUM(E65:E69)</f>
        <v>89.4</v>
      </c>
      <c r="F70" s="72">
        <f>SUM(F65:F69)</f>
        <v>638.79999999999995</v>
      </c>
      <c r="G70" s="72"/>
      <c r="H70" s="72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</row>
    <row r="71" spans="1:256" x14ac:dyDescent="0.25">
      <c r="A71" s="112" t="s">
        <v>124</v>
      </c>
      <c r="B71" s="113"/>
      <c r="C71" s="113"/>
      <c r="D71" s="113"/>
      <c r="E71" s="113"/>
      <c r="F71" s="113"/>
      <c r="G71" s="113"/>
      <c r="H71" s="11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</row>
    <row r="72" spans="1:256" x14ac:dyDescent="0.2">
      <c r="A72" s="60" t="s">
        <v>94</v>
      </c>
      <c r="B72" s="8">
        <v>90</v>
      </c>
      <c r="C72" s="9">
        <v>21.2</v>
      </c>
      <c r="D72" s="9">
        <v>11.43</v>
      </c>
      <c r="E72" s="9">
        <v>5.3</v>
      </c>
      <c r="F72" s="9">
        <v>220.3</v>
      </c>
      <c r="G72" s="69" t="s">
        <v>95</v>
      </c>
      <c r="H72" s="35" t="s">
        <v>96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s="98" customFormat="1" ht="11.25" x14ac:dyDescent="0.2">
      <c r="A73" s="95" t="s">
        <v>27</v>
      </c>
      <c r="B73" s="96">
        <f>SUM(B72:B72)</f>
        <v>90</v>
      </c>
      <c r="C73" s="96">
        <f>SUM(C72:C72)</f>
        <v>21.2</v>
      </c>
      <c r="D73" s="96">
        <f>SUM(D72:D72)</f>
        <v>11.43</v>
      </c>
      <c r="E73" s="96">
        <f>SUM(E72:E72)</f>
        <v>5.3</v>
      </c>
      <c r="F73" s="96">
        <f>SUM(F72:F72)</f>
        <v>220.3</v>
      </c>
      <c r="G73" s="96"/>
      <c r="H73" s="97"/>
    </row>
    <row r="74" spans="1:256" s="98" customFormat="1" ht="11.25" x14ac:dyDescent="0.2">
      <c r="A74" s="95" t="s">
        <v>125</v>
      </c>
      <c r="B74" s="96">
        <f>SUM(B70,B73)</f>
        <v>662</v>
      </c>
      <c r="C74" s="96">
        <f>SUM(C70,C73)</f>
        <v>32.409999999999997</v>
      </c>
      <c r="D74" s="96">
        <f>SUM(D70,D73)</f>
        <v>37.5</v>
      </c>
      <c r="E74" s="96">
        <f>SUM(E70,E73)</f>
        <v>94.7</v>
      </c>
      <c r="F74" s="96">
        <f>SUM(F70,F73)</f>
        <v>859.09999999999991</v>
      </c>
      <c r="G74" s="96"/>
      <c r="H74" s="97"/>
    </row>
    <row r="75" spans="1:256" ht="12.75" x14ac:dyDescent="0.25">
      <c r="A75" s="122" t="s">
        <v>82</v>
      </c>
      <c r="B75" s="123"/>
      <c r="C75" s="123"/>
      <c r="D75" s="123"/>
      <c r="E75" s="123"/>
      <c r="F75" s="123"/>
      <c r="G75" s="123"/>
      <c r="H75" s="124"/>
    </row>
    <row r="76" spans="1:256" x14ac:dyDescent="0.25">
      <c r="A76" s="117" t="s">
        <v>2</v>
      </c>
      <c r="B76" s="118"/>
      <c r="C76" s="118"/>
      <c r="D76" s="118"/>
      <c r="E76" s="118"/>
      <c r="F76" s="118"/>
      <c r="G76" s="118"/>
      <c r="H76" s="119"/>
    </row>
    <row r="77" spans="1:256" ht="10.5" customHeight="1" x14ac:dyDescent="0.25">
      <c r="A77" s="83" t="s">
        <v>118</v>
      </c>
      <c r="B77" s="84" t="s">
        <v>4</v>
      </c>
      <c r="C77" s="85" t="s">
        <v>119</v>
      </c>
      <c r="D77" s="85" t="s">
        <v>120</v>
      </c>
      <c r="E77" s="85" t="s">
        <v>121</v>
      </c>
      <c r="F77" s="85" t="s">
        <v>8</v>
      </c>
      <c r="G77" s="86" t="s">
        <v>9</v>
      </c>
      <c r="H77" s="83" t="s">
        <v>122</v>
      </c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</row>
    <row r="78" spans="1:256" x14ac:dyDescent="0.25">
      <c r="A78" s="112" t="s">
        <v>123</v>
      </c>
      <c r="B78" s="113"/>
      <c r="C78" s="114"/>
      <c r="D78" s="114"/>
      <c r="E78" s="114"/>
      <c r="F78" s="114"/>
      <c r="G78" s="113"/>
      <c r="H78" s="115"/>
    </row>
    <row r="79" spans="1:256" s="75" customFormat="1" x14ac:dyDescent="0.2">
      <c r="A79" s="7" t="s">
        <v>44</v>
      </c>
      <c r="B79" s="44">
        <v>100</v>
      </c>
      <c r="C79" s="44">
        <f>0.66/60*100</f>
        <v>1.1000000000000001</v>
      </c>
      <c r="D79" s="44">
        <f>0.12/60*100</f>
        <v>0.2</v>
      </c>
      <c r="E79" s="44">
        <f>2.28/60*100</f>
        <v>3.8</v>
      </c>
      <c r="F79" s="44">
        <f>13.2/60*100</f>
        <v>22</v>
      </c>
      <c r="G79" s="44" t="s">
        <v>137</v>
      </c>
      <c r="H79" s="45" t="s">
        <v>138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6" ht="24" x14ac:dyDescent="0.25">
      <c r="A80" s="18" t="s">
        <v>72</v>
      </c>
      <c r="B80" s="8">
        <v>180</v>
      </c>
      <c r="C80" s="41">
        <v>4.38</v>
      </c>
      <c r="D80" s="41">
        <v>6.44</v>
      </c>
      <c r="E80" s="41">
        <v>44.02</v>
      </c>
      <c r="F80" s="41">
        <v>251.64</v>
      </c>
      <c r="G80" s="92" t="s">
        <v>86</v>
      </c>
      <c r="H80" s="68" t="s">
        <v>87</v>
      </c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</row>
    <row r="81" spans="1:255" s="75" customFormat="1" x14ac:dyDescent="0.2">
      <c r="A81" s="18" t="s">
        <v>88</v>
      </c>
      <c r="B81" s="26">
        <v>50</v>
      </c>
      <c r="C81" s="9">
        <v>5.15</v>
      </c>
      <c r="D81" s="9">
        <v>8.4</v>
      </c>
      <c r="E81" s="9">
        <v>40.880000000000003</v>
      </c>
      <c r="F81" s="9">
        <v>219.57</v>
      </c>
      <c r="G81" s="57" t="s">
        <v>89</v>
      </c>
      <c r="H81" s="67" t="s">
        <v>90</v>
      </c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</row>
    <row r="82" spans="1:255" x14ac:dyDescent="0.25">
      <c r="A82" s="90" t="s">
        <v>21</v>
      </c>
      <c r="B82" s="91">
        <v>222</v>
      </c>
      <c r="C82" s="92">
        <v>0.13</v>
      </c>
      <c r="D82" s="92">
        <v>0.02</v>
      </c>
      <c r="E82" s="92">
        <v>15.2</v>
      </c>
      <c r="F82" s="92">
        <v>62</v>
      </c>
      <c r="G82" s="91" t="s">
        <v>22</v>
      </c>
      <c r="H82" s="7" t="s">
        <v>23</v>
      </c>
    </row>
    <row r="83" spans="1:255" x14ac:dyDescent="0.25">
      <c r="A83" s="25" t="s">
        <v>126</v>
      </c>
      <c r="B83" s="26">
        <v>20</v>
      </c>
      <c r="C83" s="41">
        <v>1.6</v>
      </c>
      <c r="D83" s="41">
        <v>0.2</v>
      </c>
      <c r="E83" s="41">
        <v>10.199999999999999</v>
      </c>
      <c r="F83" s="41">
        <v>50</v>
      </c>
      <c r="G83" s="20" t="s">
        <v>25</v>
      </c>
      <c r="H83" s="27" t="s">
        <v>26</v>
      </c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88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88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88"/>
      <c r="HQ83" s="88"/>
      <c r="HR83" s="88"/>
      <c r="HS83" s="88"/>
      <c r="HT83" s="88"/>
      <c r="HU83" s="88"/>
      <c r="HV83" s="88"/>
      <c r="HW83" s="88"/>
      <c r="HX83" s="88"/>
      <c r="HY83" s="88"/>
      <c r="HZ83" s="88"/>
      <c r="IA83" s="88"/>
      <c r="IB83" s="88"/>
      <c r="IC83" s="88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88"/>
      <c r="IQ83" s="88"/>
      <c r="IR83" s="88"/>
      <c r="IS83" s="88"/>
      <c r="IT83" s="88"/>
      <c r="IU83" s="88"/>
    </row>
    <row r="84" spans="1:255" x14ac:dyDescent="0.25">
      <c r="A84" s="28" t="s">
        <v>27</v>
      </c>
      <c r="B84" s="2">
        <f>SUM(B79:B83)</f>
        <v>572</v>
      </c>
      <c r="C84" s="72">
        <f>SUM(C79:C83)</f>
        <v>12.360000000000001</v>
      </c>
      <c r="D84" s="72">
        <f>SUM(D79:D83)</f>
        <v>15.26</v>
      </c>
      <c r="E84" s="72">
        <f>SUM(E79:E83)</f>
        <v>114.10000000000001</v>
      </c>
      <c r="F84" s="72">
        <f>SUM(F79:F83)</f>
        <v>605.21</v>
      </c>
      <c r="G84" s="72"/>
      <c r="H84" s="72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</row>
    <row r="85" spans="1:255" x14ac:dyDescent="0.25">
      <c r="A85" s="112" t="s">
        <v>124</v>
      </c>
      <c r="B85" s="113"/>
      <c r="C85" s="113"/>
      <c r="D85" s="113"/>
      <c r="E85" s="113"/>
      <c r="F85" s="113"/>
      <c r="G85" s="113"/>
      <c r="H85" s="11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  <c r="IU85" s="55"/>
    </row>
    <row r="86" spans="1:255" s="17" customFormat="1" x14ac:dyDescent="0.2">
      <c r="A86" s="12" t="s">
        <v>83</v>
      </c>
      <c r="B86" s="13">
        <v>90</v>
      </c>
      <c r="C86" s="43">
        <v>15.9</v>
      </c>
      <c r="D86" s="43">
        <v>6.5</v>
      </c>
      <c r="E86" s="43">
        <v>11.7</v>
      </c>
      <c r="F86" s="43">
        <v>172.5</v>
      </c>
      <c r="G86" s="66" t="s">
        <v>84</v>
      </c>
      <c r="H86" s="45" t="s">
        <v>85</v>
      </c>
    </row>
    <row r="87" spans="1:255" s="98" customFormat="1" ht="11.25" x14ac:dyDescent="0.2">
      <c r="A87" s="95" t="s">
        <v>27</v>
      </c>
      <c r="B87" s="96">
        <f>SUM(B86:B86)</f>
        <v>90</v>
      </c>
      <c r="C87" s="96">
        <f>SUM(C86:C86)</f>
        <v>15.9</v>
      </c>
      <c r="D87" s="96">
        <f>SUM(D86:D86)</f>
        <v>6.5</v>
      </c>
      <c r="E87" s="96">
        <f>SUM(E86:E86)</f>
        <v>11.7</v>
      </c>
      <c r="F87" s="96">
        <f>SUM(F86:F86)</f>
        <v>172.5</v>
      </c>
      <c r="G87" s="96"/>
      <c r="H87" s="97"/>
    </row>
    <row r="88" spans="1:255" s="98" customFormat="1" ht="11.25" x14ac:dyDescent="0.2">
      <c r="A88" s="95" t="s">
        <v>125</v>
      </c>
      <c r="B88" s="96">
        <f>SUM(B84,B87)</f>
        <v>662</v>
      </c>
      <c r="C88" s="96">
        <f>SUM(C84,C87)</f>
        <v>28.26</v>
      </c>
      <c r="D88" s="96">
        <f>SUM(D84,D87)</f>
        <v>21.759999999999998</v>
      </c>
      <c r="E88" s="96">
        <f>SUM(E84,E87)</f>
        <v>125.80000000000001</v>
      </c>
      <c r="F88" s="96">
        <f>SUM(F84,F87)</f>
        <v>777.71</v>
      </c>
      <c r="G88" s="96"/>
      <c r="H88" s="97"/>
    </row>
    <row r="89" spans="1:255" x14ac:dyDescent="0.25">
      <c r="A89" s="117" t="s">
        <v>28</v>
      </c>
      <c r="B89" s="118"/>
      <c r="C89" s="118"/>
      <c r="D89" s="118"/>
      <c r="E89" s="118"/>
      <c r="F89" s="118"/>
      <c r="G89" s="118"/>
      <c r="H89" s="119"/>
    </row>
    <row r="90" spans="1:255" ht="9.75" customHeight="1" x14ac:dyDescent="0.25">
      <c r="A90" s="83" t="s">
        <v>118</v>
      </c>
      <c r="B90" s="84" t="s">
        <v>4</v>
      </c>
      <c r="C90" s="85" t="s">
        <v>119</v>
      </c>
      <c r="D90" s="85" t="s">
        <v>120</v>
      </c>
      <c r="E90" s="85" t="s">
        <v>121</v>
      </c>
      <c r="F90" s="85" t="s">
        <v>8</v>
      </c>
      <c r="G90" s="86" t="s">
        <v>9</v>
      </c>
      <c r="H90" s="83" t="s">
        <v>122</v>
      </c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  <c r="IA90" s="87"/>
      <c r="IB90" s="87"/>
      <c r="IC90" s="87"/>
      <c r="ID90" s="87"/>
      <c r="IE90" s="87"/>
      <c r="IF90" s="87"/>
      <c r="IG90" s="87"/>
      <c r="IH90" s="87"/>
      <c r="II90" s="87"/>
      <c r="IJ90" s="87"/>
      <c r="IK90" s="87"/>
      <c r="IL90" s="87"/>
      <c r="IM90" s="87"/>
      <c r="IN90" s="87"/>
      <c r="IO90" s="87"/>
      <c r="IP90" s="87"/>
      <c r="IQ90" s="87"/>
      <c r="IR90" s="87"/>
      <c r="IS90" s="87"/>
      <c r="IT90" s="87"/>
      <c r="IU90" s="87"/>
    </row>
    <row r="91" spans="1:255" x14ac:dyDescent="0.25">
      <c r="A91" s="112" t="s">
        <v>123</v>
      </c>
      <c r="B91" s="113"/>
      <c r="C91" s="114"/>
      <c r="D91" s="114"/>
      <c r="E91" s="114"/>
      <c r="F91" s="114"/>
      <c r="G91" s="113"/>
      <c r="H91" s="115"/>
    </row>
    <row r="92" spans="1:255" s="75" customFormat="1" x14ac:dyDescent="0.2">
      <c r="A92" s="46" t="s">
        <v>54</v>
      </c>
      <c r="B92" s="33">
        <v>100</v>
      </c>
      <c r="C92" s="47">
        <v>0.94</v>
      </c>
      <c r="D92" s="47">
        <v>10.14</v>
      </c>
      <c r="E92" s="47">
        <v>2.38</v>
      </c>
      <c r="F92" s="47">
        <v>104.9</v>
      </c>
      <c r="G92" s="10" t="s">
        <v>55</v>
      </c>
      <c r="H92" s="35" t="s">
        <v>56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</row>
    <row r="93" spans="1:255" ht="24" x14ac:dyDescent="0.25">
      <c r="A93" s="18" t="s">
        <v>18</v>
      </c>
      <c r="B93" s="23">
        <v>180</v>
      </c>
      <c r="C93" s="22">
        <v>6.62</v>
      </c>
      <c r="D93" s="22">
        <v>5.42</v>
      </c>
      <c r="E93" s="22">
        <v>31.73</v>
      </c>
      <c r="F93" s="22">
        <v>202.14</v>
      </c>
      <c r="G93" s="20" t="s">
        <v>19</v>
      </c>
      <c r="H93" s="18" t="s">
        <v>20</v>
      </c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  <c r="IU93" s="88"/>
    </row>
    <row r="94" spans="1:255" s="17" customFormat="1" x14ac:dyDescent="0.2">
      <c r="A94" s="107" t="s">
        <v>139</v>
      </c>
      <c r="B94" s="108">
        <v>50</v>
      </c>
      <c r="C94" s="109">
        <v>3.64</v>
      </c>
      <c r="D94" s="109">
        <v>6.26</v>
      </c>
      <c r="E94" s="109">
        <v>21.96</v>
      </c>
      <c r="F94" s="109">
        <v>159</v>
      </c>
      <c r="G94" s="77" t="s">
        <v>140</v>
      </c>
      <c r="H94" s="16" t="s">
        <v>141</v>
      </c>
    </row>
    <row r="95" spans="1:255" x14ac:dyDescent="0.25">
      <c r="A95" s="90" t="s">
        <v>21</v>
      </c>
      <c r="B95" s="91">
        <v>222</v>
      </c>
      <c r="C95" s="92">
        <v>0.13</v>
      </c>
      <c r="D95" s="92">
        <v>0.02</v>
      </c>
      <c r="E95" s="92">
        <v>15.2</v>
      </c>
      <c r="F95" s="92">
        <v>62</v>
      </c>
      <c r="G95" s="91" t="s">
        <v>22</v>
      </c>
      <c r="H95" s="7" t="s">
        <v>23</v>
      </c>
    </row>
    <row r="96" spans="1:255" x14ac:dyDescent="0.25">
      <c r="A96" s="25" t="s">
        <v>41</v>
      </c>
      <c r="B96" s="93">
        <v>20</v>
      </c>
      <c r="C96" s="94">
        <v>1.3</v>
      </c>
      <c r="D96" s="94">
        <v>0.2</v>
      </c>
      <c r="E96" s="94">
        <v>8.6</v>
      </c>
      <c r="F96" s="94">
        <v>43</v>
      </c>
      <c r="G96" s="71" t="s">
        <v>25</v>
      </c>
      <c r="H96" s="18" t="s">
        <v>42</v>
      </c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88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88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88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88"/>
      <c r="IQ96" s="88"/>
      <c r="IR96" s="88"/>
      <c r="IS96" s="88"/>
      <c r="IT96" s="88"/>
      <c r="IU96" s="88"/>
    </row>
    <row r="97" spans="1:256" x14ac:dyDescent="0.25">
      <c r="A97" s="28" t="s">
        <v>27</v>
      </c>
      <c r="B97" s="2">
        <f>SUM(B92:B96)</f>
        <v>572</v>
      </c>
      <c r="C97" s="72">
        <f>SUM(C92:C96)</f>
        <v>12.630000000000003</v>
      </c>
      <c r="D97" s="72">
        <f>SUM(D92:D96)</f>
        <v>22.04</v>
      </c>
      <c r="E97" s="72">
        <f>SUM(E92:E96)</f>
        <v>79.86999999999999</v>
      </c>
      <c r="F97" s="72">
        <f>SUM(F92:F96)</f>
        <v>571.04</v>
      </c>
      <c r="G97" s="72"/>
      <c r="H97" s="72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  <c r="IQ97" s="55"/>
      <c r="IR97" s="55"/>
      <c r="IS97" s="55"/>
      <c r="IT97" s="55"/>
      <c r="IU97" s="55"/>
    </row>
    <row r="98" spans="1:256" x14ac:dyDescent="0.25">
      <c r="A98" s="112" t="s">
        <v>124</v>
      </c>
      <c r="B98" s="113"/>
      <c r="C98" s="113"/>
      <c r="D98" s="113"/>
      <c r="E98" s="113"/>
      <c r="F98" s="113"/>
      <c r="G98" s="113"/>
      <c r="H98" s="11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</row>
    <row r="99" spans="1:256" x14ac:dyDescent="0.25">
      <c r="A99" s="68" t="s">
        <v>91</v>
      </c>
      <c r="B99" s="8">
        <v>90</v>
      </c>
      <c r="C99" s="9">
        <v>9.6999999999999993</v>
      </c>
      <c r="D99" s="9">
        <v>14.2</v>
      </c>
      <c r="E99" s="9">
        <v>8.1999999999999993</v>
      </c>
      <c r="F99" s="9">
        <v>198.4</v>
      </c>
      <c r="G99" s="69" t="s">
        <v>92</v>
      </c>
      <c r="H99" s="62" t="s">
        <v>93</v>
      </c>
    </row>
    <row r="100" spans="1:256" s="98" customFormat="1" ht="11.25" x14ac:dyDescent="0.2">
      <c r="A100" s="95" t="s">
        <v>27</v>
      </c>
      <c r="B100" s="96">
        <f>SUM(B99:B99)</f>
        <v>90</v>
      </c>
      <c r="C100" s="96">
        <f>SUM(C99:C99)</f>
        <v>9.6999999999999993</v>
      </c>
      <c r="D100" s="96">
        <f>SUM(D99:D99)</f>
        <v>14.2</v>
      </c>
      <c r="E100" s="96">
        <f>SUM(E99:E99)</f>
        <v>8.1999999999999993</v>
      </c>
      <c r="F100" s="96">
        <f>SUM(F99:F99)</f>
        <v>198.4</v>
      </c>
      <c r="G100" s="96"/>
      <c r="H100" s="97"/>
    </row>
    <row r="101" spans="1:256" s="98" customFormat="1" ht="11.25" x14ac:dyDescent="0.2">
      <c r="A101" s="95" t="s">
        <v>125</v>
      </c>
      <c r="B101" s="96">
        <f>SUM(B97,B100)</f>
        <v>662</v>
      </c>
      <c r="C101" s="96">
        <f>SUM(C97,C100)</f>
        <v>22.330000000000002</v>
      </c>
      <c r="D101" s="96">
        <f>SUM(D97,D100)</f>
        <v>36.239999999999995</v>
      </c>
      <c r="E101" s="96">
        <f>SUM(E97,E100)</f>
        <v>88.07</v>
      </c>
      <c r="F101" s="96">
        <f>SUM(F97,F100)</f>
        <v>769.43999999999994</v>
      </c>
      <c r="G101" s="96"/>
      <c r="H101" s="97"/>
    </row>
    <row r="102" spans="1:256" x14ac:dyDescent="0.25">
      <c r="A102" s="117" t="s">
        <v>43</v>
      </c>
      <c r="B102" s="118"/>
      <c r="C102" s="118"/>
      <c r="D102" s="118"/>
      <c r="E102" s="118"/>
      <c r="F102" s="118"/>
      <c r="G102" s="118"/>
      <c r="H102" s="119"/>
    </row>
    <row r="103" spans="1:256" ht="9" customHeight="1" x14ac:dyDescent="0.25">
      <c r="A103" s="83" t="s">
        <v>118</v>
      </c>
      <c r="B103" s="84" t="s">
        <v>4</v>
      </c>
      <c r="C103" s="85" t="s">
        <v>119</v>
      </c>
      <c r="D103" s="85" t="s">
        <v>120</v>
      </c>
      <c r="E103" s="85" t="s">
        <v>121</v>
      </c>
      <c r="F103" s="85" t="s">
        <v>8</v>
      </c>
      <c r="G103" s="86" t="s">
        <v>9</v>
      </c>
      <c r="H103" s="83" t="s">
        <v>122</v>
      </c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/>
      <c r="II103" s="87"/>
      <c r="IJ103" s="87"/>
      <c r="IK103" s="87"/>
      <c r="IL103" s="87"/>
      <c r="IM103" s="87"/>
      <c r="IN103" s="87"/>
      <c r="IO103" s="87"/>
      <c r="IP103" s="87"/>
      <c r="IQ103" s="87"/>
      <c r="IR103" s="87"/>
      <c r="IS103" s="87"/>
      <c r="IT103" s="87"/>
      <c r="IU103" s="87"/>
    </row>
    <row r="104" spans="1:256" x14ac:dyDescent="0.25">
      <c r="A104" s="112" t="s">
        <v>123</v>
      </c>
      <c r="B104" s="113"/>
      <c r="C104" s="114"/>
      <c r="D104" s="114"/>
      <c r="E104" s="114"/>
      <c r="F104" s="114"/>
      <c r="G104" s="113"/>
      <c r="H104" s="115"/>
    </row>
    <row r="105" spans="1:256" x14ac:dyDescent="0.2">
      <c r="A105" s="7" t="s">
        <v>67</v>
      </c>
      <c r="B105" s="8">
        <v>50</v>
      </c>
      <c r="C105" s="9">
        <v>0.35</v>
      </c>
      <c r="D105" s="9">
        <v>0.05</v>
      </c>
      <c r="E105" s="9">
        <v>0.95</v>
      </c>
      <c r="F105" s="9">
        <v>6</v>
      </c>
      <c r="G105" s="10" t="s">
        <v>68</v>
      </c>
      <c r="H105" s="39" t="s">
        <v>46</v>
      </c>
    </row>
    <row r="106" spans="1:256" x14ac:dyDescent="0.25">
      <c r="A106" s="62" t="s">
        <v>50</v>
      </c>
      <c r="B106" s="8">
        <v>180</v>
      </c>
      <c r="C106" s="94">
        <v>3.67</v>
      </c>
      <c r="D106" s="94">
        <v>5.76</v>
      </c>
      <c r="E106" s="94">
        <v>24.53</v>
      </c>
      <c r="F106" s="94">
        <v>164.7</v>
      </c>
      <c r="G106" s="100" t="s">
        <v>51</v>
      </c>
      <c r="H106" s="62" t="s">
        <v>52</v>
      </c>
    </row>
    <row r="107" spans="1:256" s="17" customFormat="1" x14ac:dyDescent="0.2">
      <c r="A107" s="107" t="s">
        <v>35</v>
      </c>
      <c r="B107" s="110">
        <v>50</v>
      </c>
      <c r="C107" s="9">
        <v>3.5</v>
      </c>
      <c r="D107" s="9">
        <v>2.8</v>
      </c>
      <c r="E107" s="9">
        <v>15.1</v>
      </c>
      <c r="F107" s="9">
        <v>102.4</v>
      </c>
      <c r="G107" s="111" t="s">
        <v>36</v>
      </c>
      <c r="H107" s="16" t="s">
        <v>37</v>
      </c>
    </row>
    <row r="108" spans="1:256" x14ac:dyDescent="0.25">
      <c r="A108" s="90" t="s">
        <v>21</v>
      </c>
      <c r="B108" s="91">
        <v>222</v>
      </c>
      <c r="C108" s="92">
        <v>0.13</v>
      </c>
      <c r="D108" s="92">
        <v>0.02</v>
      </c>
      <c r="E108" s="92">
        <v>15.2</v>
      </c>
      <c r="F108" s="92">
        <v>62</v>
      </c>
      <c r="G108" s="91" t="s">
        <v>22</v>
      </c>
      <c r="H108" s="7" t="s">
        <v>23</v>
      </c>
    </row>
    <row r="109" spans="1:256" x14ac:dyDescent="0.25">
      <c r="A109" s="25" t="s">
        <v>126</v>
      </c>
      <c r="B109" s="26">
        <v>20</v>
      </c>
      <c r="C109" s="41">
        <v>1.6</v>
      </c>
      <c r="D109" s="41">
        <v>0.2</v>
      </c>
      <c r="E109" s="41">
        <v>10.199999999999999</v>
      </c>
      <c r="F109" s="41">
        <v>50</v>
      </c>
      <c r="G109" s="20" t="s">
        <v>25</v>
      </c>
      <c r="H109" s="27" t="s">
        <v>26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88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88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88"/>
      <c r="GQ109" s="88"/>
      <c r="GR109" s="88"/>
      <c r="GS109" s="88"/>
      <c r="GT109" s="88"/>
      <c r="GU109" s="88"/>
      <c r="GV109" s="88"/>
      <c r="GW109" s="88"/>
      <c r="GX109" s="88"/>
      <c r="GY109" s="88"/>
      <c r="GZ109" s="88"/>
      <c r="HA109" s="88"/>
      <c r="HB109" s="88"/>
      <c r="HC109" s="88"/>
      <c r="HD109" s="88"/>
      <c r="HE109" s="88"/>
      <c r="HF109" s="88"/>
      <c r="HG109" s="88"/>
      <c r="HH109" s="88"/>
      <c r="HI109" s="88"/>
      <c r="HJ109" s="88"/>
      <c r="HK109" s="88"/>
      <c r="HL109" s="88"/>
      <c r="HM109" s="88"/>
      <c r="HN109" s="88"/>
      <c r="HO109" s="88"/>
      <c r="HP109" s="88"/>
      <c r="HQ109" s="88"/>
      <c r="HR109" s="88"/>
      <c r="HS109" s="88"/>
      <c r="HT109" s="88"/>
      <c r="HU109" s="88"/>
      <c r="HV109" s="88"/>
      <c r="HW109" s="88"/>
      <c r="HX109" s="88"/>
      <c r="HY109" s="88"/>
      <c r="HZ109" s="88"/>
      <c r="IA109" s="88"/>
      <c r="IB109" s="88"/>
      <c r="IC109" s="88"/>
      <c r="ID109" s="88"/>
      <c r="IE109" s="88"/>
      <c r="IF109" s="88"/>
      <c r="IG109" s="88"/>
      <c r="IH109" s="88"/>
      <c r="II109" s="88"/>
      <c r="IJ109" s="88"/>
      <c r="IK109" s="88"/>
      <c r="IL109" s="88"/>
      <c r="IM109" s="88"/>
      <c r="IN109" s="88"/>
      <c r="IO109" s="88"/>
      <c r="IP109" s="88"/>
      <c r="IQ109" s="88"/>
      <c r="IR109" s="88"/>
      <c r="IS109" s="88"/>
      <c r="IT109" s="88"/>
      <c r="IU109" s="88"/>
    </row>
    <row r="110" spans="1:256" x14ac:dyDescent="0.25">
      <c r="A110" s="28" t="s">
        <v>27</v>
      </c>
      <c r="B110" s="2">
        <f>SUM(B105:B109)</f>
        <v>522</v>
      </c>
      <c r="C110" s="72">
        <f>SUM(C105:C109)</f>
        <v>9.25</v>
      </c>
      <c r="D110" s="72">
        <f>SUM(D105:D109)</f>
        <v>8.8299999999999983</v>
      </c>
      <c r="E110" s="72">
        <f>SUM(E105:E109)</f>
        <v>65.98</v>
      </c>
      <c r="F110" s="72">
        <f>SUM(F105:F109)</f>
        <v>385.1</v>
      </c>
      <c r="G110" s="72"/>
      <c r="H110" s="72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  <c r="IQ110" s="55"/>
      <c r="IR110" s="55"/>
      <c r="IS110" s="55"/>
      <c r="IT110" s="55"/>
      <c r="IU110" s="55"/>
    </row>
    <row r="111" spans="1:256" x14ac:dyDescent="0.25">
      <c r="A111" s="112" t="s">
        <v>124</v>
      </c>
      <c r="B111" s="113"/>
      <c r="C111" s="113"/>
      <c r="D111" s="113"/>
      <c r="E111" s="113"/>
      <c r="F111" s="113"/>
      <c r="G111" s="113"/>
      <c r="H111" s="11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</row>
    <row r="112" spans="1:256" x14ac:dyDescent="0.2">
      <c r="A112" s="60" t="s">
        <v>94</v>
      </c>
      <c r="B112" s="8">
        <v>90</v>
      </c>
      <c r="C112" s="9">
        <v>21.2</v>
      </c>
      <c r="D112" s="9">
        <v>11.43</v>
      </c>
      <c r="E112" s="9">
        <v>5.3</v>
      </c>
      <c r="F112" s="9">
        <v>220.3</v>
      </c>
      <c r="G112" s="69" t="s">
        <v>95</v>
      </c>
      <c r="H112" s="35" t="s">
        <v>96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s="98" customFormat="1" ht="11.25" x14ac:dyDescent="0.2">
      <c r="A113" s="95" t="s">
        <v>27</v>
      </c>
      <c r="B113" s="96">
        <f>SUM(B112:B112)</f>
        <v>90</v>
      </c>
      <c r="C113" s="96">
        <f>SUM(C112:C112)</f>
        <v>21.2</v>
      </c>
      <c r="D113" s="96">
        <f>SUM(D112:D112)</f>
        <v>11.43</v>
      </c>
      <c r="E113" s="96">
        <f>SUM(E112:E112)</f>
        <v>5.3</v>
      </c>
      <c r="F113" s="96">
        <f>SUM(F112:F112)</f>
        <v>220.3</v>
      </c>
      <c r="G113" s="96"/>
      <c r="H113" s="97"/>
    </row>
    <row r="114" spans="1:256" s="98" customFormat="1" ht="11.25" x14ac:dyDescent="0.2">
      <c r="A114" s="95" t="s">
        <v>125</v>
      </c>
      <c r="B114" s="96">
        <f>SUM(B110,B113)</f>
        <v>612</v>
      </c>
      <c r="C114" s="96">
        <f>SUM(C110,C113)</f>
        <v>30.45</v>
      </c>
      <c r="D114" s="96">
        <f>SUM(D110,D113)</f>
        <v>20.259999999999998</v>
      </c>
      <c r="E114" s="96">
        <f>SUM(E110,E113)</f>
        <v>71.28</v>
      </c>
      <c r="F114" s="96">
        <f>SUM(F110,F113)</f>
        <v>605.40000000000009</v>
      </c>
      <c r="G114" s="96"/>
      <c r="H114" s="97"/>
    </row>
    <row r="115" spans="1:256" x14ac:dyDescent="0.25">
      <c r="A115" s="117" t="s">
        <v>53</v>
      </c>
      <c r="B115" s="118"/>
      <c r="C115" s="118"/>
      <c r="D115" s="118"/>
      <c r="E115" s="118"/>
      <c r="F115" s="118"/>
      <c r="G115" s="118"/>
      <c r="H115" s="119"/>
    </row>
    <row r="116" spans="1:256" ht="11.25" customHeight="1" x14ac:dyDescent="0.25">
      <c r="A116" s="83" t="s">
        <v>118</v>
      </c>
      <c r="B116" s="84" t="s">
        <v>4</v>
      </c>
      <c r="C116" s="85" t="s">
        <v>119</v>
      </c>
      <c r="D116" s="85" t="s">
        <v>120</v>
      </c>
      <c r="E116" s="85" t="s">
        <v>121</v>
      </c>
      <c r="F116" s="85" t="s">
        <v>8</v>
      </c>
      <c r="G116" s="86" t="s">
        <v>9</v>
      </c>
      <c r="H116" s="83" t="s">
        <v>122</v>
      </c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  <c r="GR116" s="87"/>
      <c r="GS116" s="87"/>
      <c r="GT116" s="87"/>
      <c r="GU116" s="87"/>
      <c r="GV116" s="87"/>
      <c r="GW116" s="87"/>
      <c r="GX116" s="87"/>
      <c r="GY116" s="87"/>
      <c r="GZ116" s="87"/>
      <c r="HA116" s="87"/>
      <c r="HB116" s="87"/>
      <c r="HC116" s="87"/>
      <c r="HD116" s="87"/>
      <c r="HE116" s="87"/>
      <c r="HF116" s="87"/>
      <c r="HG116" s="87"/>
      <c r="HH116" s="87"/>
      <c r="HI116" s="87"/>
      <c r="HJ116" s="87"/>
      <c r="HK116" s="87"/>
      <c r="HL116" s="87"/>
      <c r="HM116" s="87"/>
      <c r="HN116" s="87"/>
      <c r="HO116" s="87"/>
      <c r="HP116" s="87"/>
      <c r="HQ116" s="87"/>
      <c r="HR116" s="87"/>
      <c r="HS116" s="87"/>
      <c r="HT116" s="87"/>
      <c r="HU116" s="87"/>
      <c r="HV116" s="87"/>
      <c r="HW116" s="87"/>
      <c r="HX116" s="87"/>
      <c r="HY116" s="87"/>
      <c r="HZ116" s="87"/>
      <c r="IA116" s="87"/>
      <c r="IB116" s="87"/>
      <c r="IC116" s="87"/>
      <c r="ID116" s="87"/>
      <c r="IE116" s="87"/>
      <c r="IF116" s="87"/>
      <c r="IG116" s="87"/>
      <c r="IH116" s="87"/>
      <c r="II116" s="87"/>
      <c r="IJ116" s="87"/>
      <c r="IK116" s="87"/>
      <c r="IL116" s="87"/>
      <c r="IM116" s="87"/>
      <c r="IN116" s="87"/>
      <c r="IO116" s="87"/>
      <c r="IP116" s="87"/>
      <c r="IQ116" s="87"/>
      <c r="IR116" s="87"/>
      <c r="IS116" s="87"/>
      <c r="IT116" s="87"/>
      <c r="IU116" s="87"/>
    </row>
    <row r="117" spans="1:256" x14ac:dyDescent="0.25">
      <c r="A117" s="112" t="s">
        <v>123</v>
      </c>
      <c r="B117" s="113"/>
      <c r="C117" s="114"/>
      <c r="D117" s="114"/>
      <c r="E117" s="114"/>
      <c r="F117" s="114"/>
      <c r="G117" s="113"/>
      <c r="H117" s="115"/>
    </row>
    <row r="118" spans="1:256" ht="12.75" customHeight="1" x14ac:dyDescent="0.2">
      <c r="A118" s="31" t="s">
        <v>29</v>
      </c>
      <c r="B118" s="33">
        <v>70</v>
      </c>
      <c r="C118" s="9">
        <v>2.99</v>
      </c>
      <c r="D118" s="9">
        <v>10</v>
      </c>
      <c r="E118" s="9">
        <v>2.15</v>
      </c>
      <c r="F118" s="9">
        <v>110.46</v>
      </c>
      <c r="G118" s="99" t="s">
        <v>30</v>
      </c>
      <c r="H118" s="35" t="s">
        <v>31</v>
      </c>
    </row>
    <row r="119" spans="1:256" x14ac:dyDescent="0.25">
      <c r="A119" s="7" t="s">
        <v>60</v>
      </c>
      <c r="B119" s="92">
        <v>180</v>
      </c>
      <c r="C119" s="92">
        <v>10.32</v>
      </c>
      <c r="D119" s="92">
        <v>7.31</v>
      </c>
      <c r="E119" s="92">
        <v>46.37</v>
      </c>
      <c r="F119" s="92">
        <v>292.5</v>
      </c>
      <c r="G119" s="91" t="s">
        <v>61</v>
      </c>
      <c r="H119" s="101" t="s">
        <v>62</v>
      </c>
    </row>
    <row r="120" spans="1:256" x14ac:dyDescent="0.2">
      <c r="A120" s="7" t="s">
        <v>142</v>
      </c>
      <c r="B120" s="106">
        <v>50</v>
      </c>
      <c r="C120" s="41">
        <v>3.72</v>
      </c>
      <c r="D120" s="41">
        <v>4.03</v>
      </c>
      <c r="E120" s="41">
        <v>29.98</v>
      </c>
      <c r="F120" s="41">
        <v>173.55</v>
      </c>
      <c r="G120" s="91" t="s">
        <v>143</v>
      </c>
      <c r="H120" s="35" t="s">
        <v>144</v>
      </c>
    </row>
    <row r="121" spans="1:256" x14ac:dyDescent="0.25">
      <c r="A121" s="90" t="s">
        <v>21</v>
      </c>
      <c r="B121" s="91">
        <v>222</v>
      </c>
      <c r="C121" s="92">
        <v>0.13</v>
      </c>
      <c r="D121" s="92">
        <v>0.02</v>
      </c>
      <c r="E121" s="92">
        <v>15.2</v>
      </c>
      <c r="F121" s="92">
        <v>62</v>
      </c>
      <c r="G121" s="91" t="s">
        <v>22</v>
      </c>
      <c r="H121" s="7" t="s">
        <v>23</v>
      </c>
    </row>
    <row r="122" spans="1:256" x14ac:dyDescent="0.25">
      <c r="A122" s="25" t="s">
        <v>41</v>
      </c>
      <c r="B122" s="93">
        <v>20</v>
      </c>
      <c r="C122" s="94">
        <v>1.3</v>
      </c>
      <c r="D122" s="94">
        <v>0.2</v>
      </c>
      <c r="E122" s="94">
        <v>8.6</v>
      </c>
      <c r="F122" s="94">
        <v>43</v>
      </c>
      <c r="G122" s="71" t="s">
        <v>25</v>
      </c>
      <c r="H122" s="18" t="s">
        <v>42</v>
      </c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  <c r="IU122" s="88"/>
    </row>
    <row r="123" spans="1:256" x14ac:dyDescent="0.25">
      <c r="A123" s="28" t="s">
        <v>27</v>
      </c>
      <c r="B123" s="2">
        <f>SUM(B118:B122)</f>
        <v>542</v>
      </c>
      <c r="C123" s="72">
        <f>SUM(C118:C122)</f>
        <v>18.46</v>
      </c>
      <c r="D123" s="72">
        <f>SUM(D118:D122)</f>
        <v>21.56</v>
      </c>
      <c r="E123" s="72">
        <f>SUM(E118:E122)</f>
        <v>102.3</v>
      </c>
      <c r="F123" s="72">
        <f>SUM(F118:F122)</f>
        <v>681.51</v>
      </c>
      <c r="G123" s="72"/>
      <c r="H123" s="72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  <c r="IQ123" s="55"/>
      <c r="IR123" s="55"/>
      <c r="IS123" s="55"/>
      <c r="IT123" s="55"/>
      <c r="IU123" s="55"/>
    </row>
    <row r="124" spans="1:256" x14ac:dyDescent="0.25">
      <c r="A124" s="112" t="s">
        <v>124</v>
      </c>
      <c r="B124" s="113"/>
      <c r="C124" s="113"/>
      <c r="D124" s="113"/>
      <c r="E124" s="113"/>
      <c r="F124" s="113"/>
      <c r="G124" s="113"/>
      <c r="H124" s="11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  <c r="IQ124" s="55"/>
      <c r="IR124" s="55"/>
      <c r="IS124" s="55"/>
      <c r="IT124" s="55"/>
      <c r="IU124" s="55"/>
    </row>
    <row r="125" spans="1:256" x14ac:dyDescent="0.2">
      <c r="A125" s="70" t="s">
        <v>100</v>
      </c>
      <c r="B125" s="49">
        <v>100</v>
      </c>
      <c r="C125" s="41">
        <v>14.1</v>
      </c>
      <c r="D125" s="41">
        <v>15.3</v>
      </c>
      <c r="E125" s="41">
        <v>3.2</v>
      </c>
      <c r="F125" s="41">
        <v>205.9</v>
      </c>
      <c r="G125" s="71" t="s">
        <v>101</v>
      </c>
      <c r="H125" s="27" t="s">
        <v>102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s="98" customFormat="1" ht="11.25" x14ac:dyDescent="0.2">
      <c r="A126" s="95" t="s">
        <v>27</v>
      </c>
      <c r="B126" s="96">
        <f>SUM(B125:B125)</f>
        <v>100</v>
      </c>
      <c r="C126" s="96">
        <f>SUM(C125:C125)</f>
        <v>14.1</v>
      </c>
      <c r="D126" s="96">
        <f>SUM(D125:D125)</f>
        <v>15.3</v>
      </c>
      <c r="E126" s="96">
        <f>SUM(E125:E125)</f>
        <v>3.2</v>
      </c>
      <c r="F126" s="96">
        <f>SUM(F125:F125)</f>
        <v>205.9</v>
      </c>
      <c r="G126" s="96"/>
      <c r="H126" s="97"/>
    </row>
    <row r="127" spans="1:256" s="98" customFormat="1" ht="11.25" x14ac:dyDescent="0.2">
      <c r="A127" s="95" t="s">
        <v>125</v>
      </c>
      <c r="B127" s="96">
        <f>SUM(B123,B126)</f>
        <v>642</v>
      </c>
      <c r="C127" s="96">
        <f>SUM(C123,C126)</f>
        <v>32.56</v>
      </c>
      <c r="D127" s="96">
        <f>SUM(D123,D126)</f>
        <v>36.86</v>
      </c>
      <c r="E127" s="96">
        <f>SUM(E123,E126)</f>
        <v>105.5</v>
      </c>
      <c r="F127" s="96">
        <f>SUM(F123,F126)</f>
        <v>887.41</v>
      </c>
      <c r="G127" s="96"/>
      <c r="H127" s="97"/>
    </row>
    <row r="128" spans="1:256" x14ac:dyDescent="0.25">
      <c r="A128" s="121" t="s">
        <v>66</v>
      </c>
      <c r="B128" s="121"/>
      <c r="C128" s="121"/>
      <c r="D128" s="121"/>
      <c r="E128" s="121"/>
      <c r="F128" s="121"/>
      <c r="G128" s="121"/>
      <c r="H128" s="121"/>
    </row>
    <row r="129" spans="1:256" ht="10.5" customHeight="1" x14ac:dyDescent="0.25">
      <c r="A129" s="83" t="s">
        <v>118</v>
      </c>
      <c r="B129" s="84" t="s">
        <v>4</v>
      </c>
      <c r="C129" s="85" t="s">
        <v>119</v>
      </c>
      <c r="D129" s="85" t="s">
        <v>120</v>
      </c>
      <c r="E129" s="85" t="s">
        <v>121</v>
      </c>
      <c r="F129" s="85" t="s">
        <v>8</v>
      </c>
      <c r="G129" s="86" t="s">
        <v>9</v>
      </c>
      <c r="H129" s="83" t="s">
        <v>122</v>
      </c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/>
      <c r="GC129" s="87"/>
      <c r="GD129" s="87"/>
      <c r="GE129" s="87"/>
      <c r="GF129" s="87"/>
      <c r="GG129" s="87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  <c r="GR129" s="87"/>
      <c r="GS129" s="87"/>
      <c r="GT129" s="87"/>
      <c r="GU129" s="87"/>
      <c r="GV129" s="87"/>
      <c r="GW129" s="87"/>
      <c r="GX129" s="87"/>
      <c r="GY129" s="87"/>
      <c r="GZ129" s="87"/>
      <c r="HA129" s="87"/>
      <c r="HB129" s="87"/>
      <c r="HC129" s="87"/>
      <c r="HD129" s="87"/>
      <c r="HE129" s="87"/>
      <c r="HF129" s="87"/>
      <c r="HG129" s="87"/>
      <c r="HH129" s="87"/>
      <c r="HI129" s="87"/>
      <c r="HJ129" s="87"/>
      <c r="HK129" s="87"/>
      <c r="HL129" s="87"/>
      <c r="HM129" s="87"/>
      <c r="HN129" s="87"/>
      <c r="HO129" s="87"/>
      <c r="HP129" s="87"/>
      <c r="HQ129" s="87"/>
      <c r="HR129" s="87"/>
      <c r="HS129" s="87"/>
      <c r="HT129" s="87"/>
      <c r="HU129" s="87"/>
      <c r="HV129" s="87"/>
      <c r="HW129" s="87"/>
      <c r="HX129" s="87"/>
      <c r="HY129" s="87"/>
      <c r="HZ129" s="87"/>
      <c r="IA129" s="87"/>
      <c r="IB129" s="87"/>
      <c r="IC129" s="87"/>
      <c r="ID129" s="87"/>
      <c r="IE129" s="87"/>
      <c r="IF129" s="87"/>
      <c r="IG129" s="87"/>
      <c r="IH129" s="87"/>
      <c r="II129" s="87"/>
      <c r="IJ129" s="87"/>
      <c r="IK129" s="87"/>
      <c r="IL129" s="87"/>
      <c r="IM129" s="87"/>
      <c r="IN129" s="87"/>
      <c r="IO129" s="87"/>
      <c r="IP129" s="87"/>
      <c r="IQ129" s="87"/>
      <c r="IR129" s="87"/>
      <c r="IS129" s="87"/>
      <c r="IT129" s="87"/>
      <c r="IU129" s="87"/>
    </row>
    <row r="130" spans="1:256" x14ac:dyDescent="0.25">
      <c r="A130" s="112" t="s">
        <v>123</v>
      </c>
      <c r="B130" s="113"/>
      <c r="C130" s="114"/>
      <c r="D130" s="114"/>
      <c r="E130" s="114"/>
      <c r="F130" s="114"/>
      <c r="G130" s="113"/>
      <c r="H130" s="115"/>
    </row>
    <row r="131" spans="1:256" ht="24" x14ac:dyDescent="0.25">
      <c r="A131" s="7" t="s">
        <v>103</v>
      </c>
      <c r="B131" s="8">
        <v>100</v>
      </c>
      <c r="C131" s="9">
        <v>1.31</v>
      </c>
      <c r="D131" s="9">
        <v>3.25</v>
      </c>
      <c r="E131" s="9">
        <v>6.47</v>
      </c>
      <c r="F131" s="9">
        <v>60.4</v>
      </c>
      <c r="G131" s="10" t="s">
        <v>104</v>
      </c>
      <c r="H131" s="11" t="s">
        <v>105</v>
      </c>
    </row>
    <row r="132" spans="1:256" x14ac:dyDescent="0.25">
      <c r="A132" s="62" t="s">
        <v>145</v>
      </c>
      <c r="B132" s="8">
        <v>180</v>
      </c>
      <c r="C132" s="41">
        <v>4.38</v>
      </c>
      <c r="D132" s="41">
        <v>6.44</v>
      </c>
      <c r="E132" s="41">
        <v>44.02</v>
      </c>
      <c r="F132" s="41">
        <v>251.64</v>
      </c>
      <c r="G132" s="92" t="s">
        <v>86</v>
      </c>
      <c r="H132" s="68" t="s">
        <v>87</v>
      </c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</row>
    <row r="133" spans="1:256" x14ac:dyDescent="0.2">
      <c r="A133" s="90" t="s">
        <v>97</v>
      </c>
      <c r="B133" s="8">
        <v>50</v>
      </c>
      <c r="C133" s="41">
        <v>3.54</v>
      </c>
      <c r="D133" s="41">
        <v>6.57</v>
      </c>
      <c r="E133" s="41">
        <v>27.87</v>
      </c>
      <c r="F133" s="41">
        <v>185</v>
      </c>
      <c r="G133" s="91" t="s">
        <v>98</v>
      </c>
      <c r="H133" s="35" t="s">
        <v>99</v>
      </c>
    </row>
    <row r="134" spans="1:256" x14ac:dyDescent="0.25">
      <c r="A134" s="90" t="s">
        <v>21</v>
      </c>
      <c r="B134" s="91">
        <v>222</v>
      </c>
      <c r="C134" s="92">
        <v>0.13</v>
      </c>
      <c r="D134" s="92">
        <v>0.02</v>
      </c>
      <c r="E134" s="92">
        <v>15.2</v>
      </c>
      <c r="F134" s="92">
        <v>62</v>
      </c>
      <c r="G134" s="91" t="s">
        <v>22</v>
      </c>
      <c r="H134" s="7" t="s">
        <v>23</v>
      </c>
    </row>
    <row r="135" spans="1:256" x14ac:dyDescent="0.25">
      <c r="A135" s="25" t="s">
        <v>126</v>
      </c>
      <c r="B135" s="26">
        <v>20</v>
      </c>
      <c r="C135" s="41">
        <v>1.6</v>
      </c>
      <c r="D135" s="41">
        <v>0.2</v>
      </c>
      <c r="E135" s="41">
        <v>10.199999999999999</v>
      </c>
      <c r="F135" s="41">
        <v>50</v>
      </c>
      <c r="G135" s="20" t="s">
        <v>25</v>
      </c>
      <c r="H135" s="27" t="s">
        <v>26</v>
      </c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8"/>
      <c r="EO135" s="88"/>
      <c r="EP135" s="88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88"/>
      <c r="FD135" s="88"/>
      <c r="FE135" s="88"/>
      <c r="FF135" s="88"/>
      <c r="FG135" s="88"/>
      <c r="FH135" s="88"/>
      <c r="FI135" s="88"/>
      <c r="FJ135" s="88"/>
      <c r="FK135" s="88"/>
      <c r="FL135" s="88"/>
      <c r="FM135" s="88"/>
      <c r="FN135" s="88"/>
      <c r="FO135" s="88"/>
      <c r="FP135" s="88"/>
      <c r="FQ135" s="88"/>
      <c r="FR135" s="88"/>
      <c r="FS135" s="88"/>
      <c r="FT135" s="88"/>
      <c r="FU135" s="88"/>
      <c r="FV135" s="88"/>
      <c r="FW135" s="88"/>
      <c r="FX135" s="88"/>
      <c r="FY135" s="88"/>
      <c r="FZ135" s="88"/>
      <c r="GA135" s="88"/>
      <c r="GB135" s="88"/>
      <c r="GC135" s="88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88"/>
      <c r="GQ135" s="88"/>
      <c r="GR135" s="88"/>
      <c r="GS135" s="88"/>
      <c r="GT135" s="88"/>
      <c r="GU135" s="88"/>
      <c r="GV135" s="88"/>
      <c r="GW135" s="88"/>
      <c r="GX135" s="88"/>
      <c r="GY135" s="88"/>
      <c r="GZ135" s="88"/>
      <c r="HA135" s="88"/>
      <c r="HB135" s="88"/>
      <c r="HC135" s="88"/>
      <c r="HD135" s="88"/>
      <c r="HE135" s="88"/>
      <c r="HF135" s="88"/>
      <c r="HG135" s="88"/>
      <c r="HH135" s="88"/>
      <c r="HI135" s="88"/>
      <c r="HJ135" s="88"/>
      <c r="HK135" s="88"/>
      <c r="HL135" s="88"/>
      <c r="HM135" s="88"/>
      <c r="HN135" s="88"/>
      <c r="HO135" s="88"/>
      <c r="HP135" s="88"/>
      <c r="HQ135" s="88"/>
      <c r="HR135" s="88"/>
      <c r="HS135" s="88"/>
      <c r="HT135" s="88"/>
      <c r="HU135" s="88"/>
      <c r="HV135" s="88"/>
      <c r="HW135" s="88"/>
      <c r="HX135" s="88"/>
      <c r="HY135" s="88"/>
      <c r="HZ135" s="88"/>
      <c r="IA135" s="88"/>
      <c r="IB135" s="88"/>
      <c r="IC135" s="88"/>
      <c r="ID135" s="88"/>
      <c r="IE135" s="88"/>
      <c r="IF135" s="88"/>
      <c r="IG135" s="88"/>
      <c r="IH135" s="88"/>
      <c r="II135" s="88"/>
      <c r="IJ135" s="88"/>
      <c r="IK135" s="88"/>
      <c r="IL135" s="88"/>
      <c r="IM135" s="88"/>
      <c r="IN135" s="88"/>
      <c r="IO135" s="88"/>
      <c r="IP135" s="88"/>
      <c r="IQ135" s="88"/>
      <c r="IR135" s="88"/>
      <c r="IS135" s="88"/>
      <c r="IT135" s="88"/>
      <c r="IU135" s="88"/>
    </row>
    <row r="136" spans="1:256" x14ac:dyDescent="0.25">
      <c r="A136" s="28" t="s">
        <v>27</v>
      </c>
      <c r="B136" s="2">
        <f>SUM(B131:B135)</f>
        <v>572</v>
      </c>
      <c r="C136" s="72">
        <f>SUM(C131:C135)</f>
        <v>10.96</v>
      </c>
      <c r="D136" s="72">
        <f>SUM(D131:D135)</f>
        <v>16.48</v>
      </c>
      <c r="E136" s="72">
        <f>SUM(E131:E135)</f>
        <v>103.76</v>
      </c>
      <c r="F136" s="72">
        <f>SUM(F131:F135)</f>
        <v>609.04</v>
      </c>
      <c r="G136" s="72"/>
      <c r="H136" s="72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  <c r="IQ136" s="55"/>
      <c r="IR136" s="55"/>
      <c r="IS136" s="55"/>
      <c r="IT136" s="55"/>
      <c r="IU136" s="55"/>
    </row>
    <row r="137" spans="1:256" x14ac:dyDescent="0.25">
      <c r="A137" s="112" t="s">
        <v>124</v>
      </c>
      <c r="B137" s="113"/>
      <c r="C137" s="113"/>
      <c r="D137" s="113"/>
      <c r="E137" s="113"/>
      <c r="F137" s="113"/>
      <c r="G137" s="113"/>
      <c r="H137" s="11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  <c r="IQ137" s="55"/>
      <c r="IR137" s="55"/>
      <c r="IS137" s="55"/>
      <c r="IT137" s="55"/>
      <c r="IU137" s="55"/>
    </row>
    <row r="138" spans="1:256" x14ac:dyDescent="0.2">
      <c r="A138" s="7" t="s">
        <v>146</v>
      </c>
      <c r="B138" s="33">
        <v>100</v>
      </c>
      <c r="C138" s="9">
        <v>16.559999999999999</v>
      </c>
      <c r="D138" s="9">
        <v>12.45</v>
      </c>
      <c r="E138" s="9">
        <v>14.64</v>
      </c>
      <c r="F138" s="9">
        <v>238</v>
      </c>
      <c r="G138" s="10" t="s">
        <v>147</v>
      </c>
      <c r="H138" s="62" t="s">
        <v>148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s="98" customFormat="1" ht="11.25" x14ac:dyDescent="0.2">
      <c r="A139" s="95" t="s">
        <v>27</v>
      </c>
      <c r="B139" s="96">
        <f>SUM(B138:B138)</f>
        <v>100</v>
      </c>
      <c r="C139" s="96">
        <f>SUM(C138:C138)</f>
        <v>16.559999999999999</v>
      </c>
      <c r="D139" s="96">
        <f>SUM(D138:D138)</f>
        <v>12.45</v>
      </c>
      <c r="E139" s="96">
        <f>SUM(E138:E138)</f>
        <v>14.64</v>
      </c>
      <c r="F139" s="96">
        <f>SUM(F138:F138)</f>
        <v>238</v>
      </c>
      <c r="G139" s="96"/>
      <c r="H139" s="97"/>
    </row>
    <row r="140" spans="1:256" s="98" customFormat="1" ht="11.25" x14ac:dyDescent="0.2">
      <c r="A140" s="95" t="s">
        <v>125</v>
      </c>
      <c r="B140" s="96">
        <f>SUM(B136,B139)</f>
        <v>672</v>
      </c>
      <c r="C140" s="96">
        <f>SUM(C136,C139)</f>
        <v>27.52</v>
      </c>
      <c r="D140" s="96">
        <f>SUM(D136,D139)</f>
        <v>28.93</v>
      </c>
      <c r="E140" s="96">
        <f>SUM(E136,E139)</f>
        <v>118.4</v>
      </c>
      <c r="F140" s="96">
        <f>SUM(F136,F139)</f>
        <v>847.04</v>
      </c>
      <c r="G140" s="96"/>
      <c r="H140" s="97"/>
    </row>
    <row r="141" spans="1:256" x14ac:dyDescent="0.25">
      <c r="A141" s="117" t="s">
        <v>75</v>
      </c>
      <c r="B141" s="118"/>
      <c r="C141" s="118"/>
      <c r="D141" s="118"/>
      <c r="E141" s="118"/>
      <c r="F141" s="118"/>
      <c r="G141" s="118"/>
      <c r="H141" s="119"/>
    </row>
    <row r="142" spans="1:256" ht="11.25" customHeight="1" x14ac:dyDescent="0.25">
      <c r="A142" s="83" t="s">
        <v>118</v>
      </c>
      <c r="B142" s="84" t="s">
        <v>4</v>
      </c>
      <c r="C142" s="85" t="s">
        <v>119</v>
      </c>
      <c r="D142" s="85" t="s">
        <v>120</v>
      </c>
      <c r="E142" s="85" t="s">
        <v>121</v>
      </c>
      <c r="F142" s="85" t="s">
        <v>8</v>
      </c>
      <c r="G142" s="86" t="s">
        <v>9</v>
      </c>
      <c r="H142" s="83" t="s">
        <v>122</v>
      </c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7"/>
      <c r="HT142" s="87"/>
      <c r="HU142" s="87"/>
      <c r="HV142" s="87"/>
      <c r="HW142" s="87"/>
      <c r="HX142" s="87"/>
      <c r="HY142" s="87"/>
      <c r="HZ142" s="87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  <c r="IU142" s="87"/>
    </row>
    <row r="143" spans="1:256" x14ac:dyDescent="0.25">
      <c r="A143" s="112" t="s">
        <v>123</v>
      </c>
      <c r="B143" s="113"/>
      <c r="C143" s="114"/>
      <c r="D143" s="114"/>
      <c r="E143" s="114"/>
      <c r="F143" s="114"/>
      <c r="G143" s="113"/>
      <c r="H143" s="115"/>
    </row>
    <row r="144" spans="1:256" ht="24" x14ac:dyDescent="0.25">
      <c r="A144" s="31" t="s">
        <v>109</v>
      </c>
      <c r="B144" s="33">
        <v>100</v>
      </c>
      <c r="C144" s="47">
        <v>1.41</v>
      </c>
      <c r="D144" s="47">
        <v>6.01</v>
      </c>
      <c r="E144" s="47">
        <v>8.26</v>
      </c>
      <c r="F144" s="47">
        <v>92.8</v>
      </c>
      <c r="G144" s="34" t="s">
        <v>110</v>
      </c>
      <c r="H144" s="11" t="s">
        <v>111</v>
      </c>
    </row>
    <row r="145" spans="1:255" ht="12.75" customHeight="1" x14ac:dyDescent="0.2">
      <c r="A145" s="7" t="s">
        <v>115</v>
      </c>
      <c r="B145" s="8">
        <v>180</v>
      </c>
      <c r="C145" s="9">
        <v>5.04</v>
      </c>
      <c r="D145" s="9">
        <v>5.8</v>
      </c>
      <c r="E145" s="9">
        <v>39.200000000000003</v>
      </c>
      <c r="F145" s="9">
        <v>227.2</v>
      </c>
      <c r="G145" s="10" t="s">
        <v>116</v>
      </c>
      <c r="H145" s="35" t="s">
        <v>117</v>
      </c>
    </row>
    <row r="146" spans="1:255" ht="24" x14ac:dyDescent="0.25">
      <c r="A146" s="31" t="s">
        <v>128</v>
      </c>
      <c r="B146" s="105">
        <v>50</v>
      </c>
      <c r="C146" s="104">
        <v>4.3600000000000003</v>
      </c>
      <c r="D146" s="104">
        <v>4.84</v>
      </c>
      <c r="E146" s="104">
        <v>29.04</v>
      </c>
      <c r="F146" s="104">
        <v>180.87</v>
      </c>
      <c r="G146" s="91" t="s">
        <v>129</v>
      </c>
      <c r="H146" s="62" t="s">
        <v>130</v>
      </c>
    </row>
    <row r="147" spans="1:255" x14ac:dyDescent="0.25">
      <c r="A147" s="90" t="s">
        <v>21</v>
      </c>
      <c r="B147" s="91">
        <v>222</v>
      </c>
      <c r="C147" s="92">
        <v>0.13</v>
      </c>
      <c r="D147" s="92">
        <v>0.02</v>
      </c>
      <c r="E147" s="92">
        <v>15.2</v>
      </c>
      <c r="F147" s="92">
        <v>62</v>
      </c>
      <c r="G147" s="91" t="s">
        <v>22</v>
      </c>
      <c r="H147" s="7" t="s">
        <v>23</v>
      </c>
    </row>
    <row r="148" spans="1:255" x14ac:dyDescent="0.25">
      <c r="A148" s="25" t="s">
        <v>41</v>
      </c>
      <c r="B148" s="93">
        <v>20</v>
      </c>
      <c r="C148" s="94">
        <v>1.3</v>
      </c>
      <c r="D148" s="94">
        <v>0.2</v>
      </c>
      <c r="E148" s="94">
        <v>8.6</v>
      </c>
      <c r="F148" s="94">
        <v>43</v>
      </c>
      <c r="G148" s="71" t="s">
        <v>25</v>
      </c>
      <c r="H148" s="18" t="s">
        <v>42</v>
      </c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88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88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88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88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88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88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88"/>
      <c r="IQ148" s="88"/>
      <c r="IR148" s="88"/>
      <c r="IS148" s="88"/>
      <c r="IT148" s="88"/>
      <c r="IU148" s="88"/>
    </row>
    <row r="149" spans="1:255" x14ac:dyDescent="0.25">
      <c r="A149" s="28" t="s">
        <v>27</v>
      </c>
      <c r="B149" s="2">
        <f>SUM(B144:B148)</f>
        <v>572</v>
      </c>
      <c r="C149" s="72">
        <f>SUM(C144:C148)</f>
        <v>12.240000000000002</v>
      </c>
      <c r="D149" s="72">
        <f>SUM(D144:D148)</f>
        <v>16.869999999999997</v>
      </c>
      <c r="E149" s="72">
        <f>SUM(E144:E148)</f>
        <v>100.3</v>
      </c>
      <c r="F149" s="72">
        <f>SUM(F144:F148)</f>
        <v>605.87</v>
      </c>
      <c r="G149" s="72"/>
      <c r="H149" s="72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  <c r="HG149" s="55"/>
      <c r="HH149" s="55"/>
      <c r="HI149" s="55"/>
      <c r="HJ149" s="55"/>
      <c r="HK149" s="55"/>
      <c r="HL149" s="55"/>
      <c r="HM149" s="55"/>
      <c r="HN149" s="55"/>
      <c r="HO149" s="55"/>
      <c r="HP149" s="55"/>
      <c r="HQ149" s="55"/>
      <c r="HR149" s="55"/>
      <c r="HS149" s="55"/>
      <c r="HT149" s="55"/>
      <c r="HU149" s="55"/>
      <c r="HV149" s="55"/>
      <c r="HW149" s="55"/>
      <c r="HX149" s="55"/>
      <c r="HY149" s="55"/>
      <c r="HZ149" s="55"/>
      <c r="IA149" s="55"/>
      <c r="IB149" s="55"/>
      <c r="IC149" s="55"/>
      <c r="ID149" s="55"/>
      <c r="IE149" s="55"/>
      <c r="IF149" s="55"/>
      <c r="IG149" s="55"/>
      <c r="IH149" s="55"/>
      <c r="II149" s="55"/>
      <c r="IJ149" s="55"/>
      <c r="IK149" s="55"/>
      <c r="IL149" s="55"/>
      <c r="IM149" s="55"/>
      <c r="IN149" s="55"/>
      <c r="IO149" s="55"/>
      <c r="IP149" s="55"/>
      <c r="IQ149" s="55"/>
      <c r="IR149" s="55"/>
      <c r="IS149" s="55"/>
      <c r="IT149" s="55"/>
      <c r="IU149" s="55"/>
    </row>
    <row r="150" spans="1:255" x14ac:dyDescent="0.25">
      <c r="A150" s="112" t="s">
        <v>124</v>
      </c>
      <c r="B150" s="113"/>
      <c r="C150" s="113"/>
      <c r="D150" s="113"/>
      <c r="E150" s="113"/>
      <c r="F150" s="113"/>
      <c r="G150" s="113"/>
      <c r="H150" s="115"/>
    </row>
    <row r="151" spans="1:255" s="189" customFormat="1" ht="12" customHeight="1" x14ac:dyDescent="0.2">
      <c r="A151" s="184" t="s">
        <v>112</v>
      </c>
      <c r="B151" s="185">
        <v>90</v>
      </c>
      <c r="C151" s="186">
        <v>20.8</v>
      </c>
      <c r="D151" s="186">
        <v>12.1</v>
      </c>
      <c r="E151" s="186">
        <v>5.01</v>
      </c>
      <c r="F151" s="186">
        <v>223.2</v>
      </c>
      <c r="G151" s="187" t="s">
        <v>113</v>
      </c>
      <c r="H151" s="188" t="s">
        <v>114</v>
      </c>
    </row>
    <row r="152" spans="1:255" s="98" customFormat="1" ht="11.25" x14ac:dyDescent="0.2">
      <c r="A152" s="95" t="s">
        <v>27</v>
      </c>
      <c r="B152" s="96">
        <f>SUM(B151:B151)</f>
        <v>90</v>
      </c>
      <c r="C152" s="96">
        <f>SUM(C151:C151)</f>
        <v>20.8</v>
      </c>
      <c r="D152" s="96">
        <f>SUM(D151:D151)</f>
        <v>12.1</v>
      </c>
      <c r="E152" s="96">
        <f>SUM(E151:E151)</f>
        <v>5.01</v>
      </c>
      <c r="F152" s="96">
        <f>SUM(F151:F151)</f>
        <v>223.2</v>
      </c>
      <c r="G152" s="96"/>
      <c r="H152" s="97"/>
    </row>
    <row r="153" spans="1:255" s="98" customFormat="1" ht="11.25" x14ac:dyDescent="0.2">
      <c r="A153" s="95" t="s">
        <v>125</v>
      </c>
      <c r="B153" s="96">
        <f>SUM(B149,B152)</f>
        <v>662</v>
      </c>
      <c r="C153" s="96">
        <f>SUM(C149,C152)</f>
        <v>33.040000000000006</v>
      </c>
      <c r="D153" s="96">
        <f>SUM(D149,D152)</f>
        <v>28.97</v>
      </c>
      <c r="E153" s="96">
        <f>SUM(E149,E152)</f>
        <v>105.31</v>
      </c>
      <c r="F153" s="96">
        <f>SUM(F149,F152)</f>
        <v>829.06999999999994</v>
      </c>
      <c r="G153" s="96"/>
      <c r="H153" s="97"/>
    </row>
  </sheetData>
  <mergeCells count="37">
    <mergeCell ref="A17:H17"/>
    <mergeCell ref="A1:H1"/>
    <mergeCell ref="A2:H2"/>
    <mergeCell ref="A4:H4"/>
    <mergeCell ref="A11:H11"/>
    <mergeCell ref="A15:H15"/>
    <mergeCell ref="A71:H71"/>
    <mergeCell ref="A23:H23"/>
    <mergeCell ref="A25:H25"/>
    <mergeCell ref="A32:H32"/>
    <mergeCell ref="A36:H36"/>
    <mergeCell ref="A38:H38"/>
    <mergeCell ref="A45:H45"/>
    <mergeCell ref="A49:H49"/>
    <mergeCell ref="A51:H51"/>
    <mergeCell ref="A58:H58"/>
    <mergeCell ref="A62:H62"/>
    <mergeCell ref="A64:H64"/>
    <mergeCell ref="A117:H117"/>
    <mergeCell ref="A75:H75"/>
    <mergeCell ref="A76:H76"/>
    <mergeCell ref="A78:H78"/>
    <mergeCell ref="A85:H85"/>
    <mergeCell ref="A89:H89"/>
    <mergeCell ref="A91:H91"/>
    <mergeCell ref="A98:H98"/>
    <mergeCell ref="A102:H102"/>
    <mergeCell ref="A104:H104"/>
    <mergeCell ref="A111:H111"/>
    <mergeCell ref="A115:H115"/>
    <mergeCell ref="A150:H150"/>
    <mergeCell ref="A124:H124"/>
    <mergeCell ref="A128:H128"/>
    <mergeCell ref="A130:H130"/>
    <mergeCell ref="A137:H137"/>
    <mergeCell ref="A141:H141"/>
    <mergeCell ref="A143:H143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C96F-2F87-4FC6-AAB7-88775FF68CA6}">
  <dimension ref="A1:IV164"/>
  <sheetViews>
    <sheetView zoomScale="130" zoomScaleNormal="130" workbookViewId="0">
      <selection activeCell="Y32" sqref="Y32"/>
    </sheetView>
  </sheetViews>
  <sheetFormatPr defaultRowHeight="12" x14ac:dyDescent="0.25"/>
  <cols>
    <col min="1" max="1" width="27.7109375" style="78" customWidth="1"/>
    <col min="2" max="2" width="9.140625" style="63"/>
    <col min="3" max="4" width="7.7109375" style="1" customWidth="1"/>
    <col min="5" max="5" width="11.7109375" style="1" customWidth="1"/>
    <col min="6" max="6" width="7.42578125" style="1" customWidth="1"/>
    <col min="7" max="7" width="7.28515625" style="63" customWidth="1"/>
    <col min="8" max="8" width="17.140625" style="63" customWidth="1"/>
    <col min="9" max="256" width="9.140625" style="1"/>
    <col min="257" max="257" width="27.7109375" style="1" customWidth="1"/>
    <col min="258" max="258" width="9.140625" style="1"/>
    <col min="259" max="260" width="7.7109375" style="1" customWidth="1"/>
    <col min="261" max="261" width="11.7109375" style="1" customWidth="1"/>
    <col min="262" max="262" width="7.42578125" style="1" customWidth="1"/>
    <col min="263" max="263" width="7.28515625" style="1" customWidth="1"/>
    <col min="264" max="264" width="17.140625" style="1" customWidth="1"/>
    <col min="265" max="512" width="9.140625" style="1"/>
    <col min="513" max="513" width="27.7109375" style="1" customWidth="1"/>
    <col min="514" max="514" width="9.140625" style="1"/>
    <col min="515" max="516" width="7.7109375" style="1" customWidth="1"/>
    <col min="517" max="517" width="11.7109375" style="1" customWidth="1"/>
    <col min="518" max="518" width="7.42578125" style="1" customWidth="1"/>
    <col min="519" max="519" width="7.28515625" style="1" customWidth="1"/>
    <col min="520" max="520" width="17.140625" style="1" customWidth="1"/>
    <col min="521" max="768" width="9.140625" style="1"/>
    <col min="769" max="769" width="27.7109375" style="1" customWidth="1"/>
    <col min="770" max="770" width="9.140625" style="1"/>
    <col min="771" max="772" width="7.7109375" style="1" customWidth="1"/>
    <col min="773" max="773" width="11.7109375" style="1" customWidth="1"/>
    <col min="774" max="774" width="7.42578125" style="1" customWidth="1"/>
    <col min="775" max="775" width="7.28515625" style="1" customWidth="1"/>
    <col min="776" max="776" width="17.140625" style="1" customWidth="1"/>
    <col min="777" max="1024" width="9.140625" style="1"/>
    <col min="1025" max="1025" width="27.7109375" style="1" customWidth="1"/>
    <col min="1026" max="1026" width="9.140625" style="1"/>
    <col min="1027" max="1028" width="7.7109375" style="1" customWidth="1"/>
    <col min="1029" max="1029" width="11.7109375" style="1" customWidth="1"/>
    <col min="1030" max="1030" width="7.42578125" style="1" customWidth="1"/>
    <col min="1031" max="1031" width="7.28515625" style="1" customWidth="1"/>
    <col min="1032" max="1032" width="17.140625" style="1" customWidth="1"/>
    <col min="1033" max="1280" width="9.140625" style="1"/>
    <col min="1281" max="1281" width="27.7109375" style="1" customWidth="1"/>
    <col min="1282" max="1282" width="9.140625" style="1"/>
    <col min="1283" max="1284" width="7.7109375" style="1" customWidth="1"/>
    <col min="1285" max="1285" width="11.7109375" style="1" customWidth="1"/>
    <col min="1286" max="1286" width="7.42578125" style="1" customWidth="1"/>
    <col min="1287" max="1287" width="7.28515625" style="1" customWidth="1"/>
    <col min="1288" max="1288" width="17.140625" style="1" customWidth="1"/>
    <col min="1289" max="1536" width="9.140625" style="1"/>
    <col min="1537" max="1537" width="27.7109375" style="1" customWidth="1"/>
    <col min="1538" max="1538" width="9.140625" style="1"/>
    <col min="1539" max="1540" width="7.7109375" style="1" customWidth="1"/>
    <col min="1541" max="1541" width="11.7109375" style="1" customWidth="1"/>
    <col min="1542" max="1542" width="7.42578125" style="1" customWidth="1"/>
    <col min="1543" max="1543" width="7.28515625" style="1" customWidth="1"/>
    <col min="1544" max="1544" width="17.140625" style="1" customWidth="1"/>
    <col min="1545" max="1792" width="9.140625" style="1"/>
    <col min="1793" max="1793" width="27.7109375" style="1" customWidth="1"/>
    <col min="1794" max="1794" width="9.140625" style="1"/>
    <col min="1795" max="1796" width="7.7109375" style="1" customWidth="1"/>
    <col min="1797" max="1797" width="11.7109375" style="1" customWidth="1"/>
    <col min="1798" max="1798" width="7.42578125" style="1" customWidth="1"/>
    <col min="1799" max="1799" width="7.28515625" style="1" customWidth="1"/>
    <col min="1800" max="1800" width="17.140625" style="1" customWidth="1"/>
    <col min="1801" max="2048" width="9.140625" style="1"/>
    <col min="2049" max="2049" width="27.7109375" style="1" customWidth="1"/>
    <col min="2050" max="2050" width="9.140625" style="1"/>
    <col min="2051" max="2052" width="7.7109375" style="1" customWidth="1"/>
    <col min="2053" max="2053" width="11.7109375" style="1" customWidth="1"/>
    <col min="2054" max="2054" width="7.42578125" style="1" customWidth="1"/>
    <col min="2055" max="2055" width="7.28515625" style="1" customWidth="1"/>
    <col min="2056" max="2056" width="17.140625" style="1" customWidth="1"/>
    <col min="2057" max="2304" width="9.140625" style="1"/>
    <col min="2305" max="2305" width="27.7109375" style="1" customWidth="1"/>
    <col min="2306" max="2306" width="9.140625" style="1"/>
    <col min="2307" max="2308" width="7.7109375" style="1" customWidth="1"/>
    <col min="2309" max="2309" width="11.7109375" style="1" customWidth="1"/>
    <col min="2310" max="2310" width="7.42578125" style="1" customWidth="1"/>
    <col min="2311" max="2311" width="7.28515625" style="1" customWidth="1"/>
    <col min="2312" max="2312" width="17.140625" style="1" customWidth="1"/>
    <col min="2313" max="2560" width="9.140625" style="1"/>
    <col min="2561" max="2561" width="27.7109375" style="1" customWidth="1"/>
    <col min="2562" max="2562" width="9.140625" style="1"/>
    <col min="2563" max="2564" width="7.7109375" style="1" customWidth="1"/>
    <col min="2565" max="2565" width="11.7109375" style="1" customWidth="1"/>
    <col min="2566" max="2566" width="7.42578125" style="1" customWidth="1"/>
    <col min="2567" max="2567" width="7.28515625" style="1" customWidth="1"/>
    <col min="2568" max="2568" width="17.140625" style="1" customWidth="1"/>
    <col min="2569" max="2816" width="9.140625" style="1"/>
    <col min="2817" max="2817" width="27.7109375" style="1" customWidth="1"/>
    <col min="2818" max="2818" width="9.140625" style="1"/>
    <col min="2819" max="2820" width="7.7109375" style="1" customWidth="1"/>
    <col min="2821" max="2821" width="11.7109375" style="1" customWidth="1"/>
    <col min="2822" max="2822" width="7.42578125" style="1" customWidth="1"/>
    <col min="2823" max="2823" width="7.28515625" style="1" customWidth="1"/>
    <col min="2824" max="2824" width="17.140625" style="1" customWidth="1"/>
    <col min="2825" max="3072" width="9.140625" style="1"/>
    <col min="3073" max="3073" width="27.7109375" style="1" customWidth="1"/>
    <col min="3074" max="3074" width="9.140625" style="1"/>
    <col min="3075" max="3076" width="7.7109375" style="1" customWidth="1"/>
    <col min="3077" max="3077" width="11.7109375" style="1" customWidth="1"/>
    <col min="3078" max="3078" width="7.42578125" style="1" customWidth="1"/>
    <col min="3079" max="3079" width="7.28515625" style="1" customWidth="1"/>
    <col min="3080" max="3080" width="17.140625" style="1" customWidth="1"/>
    <col min="3081" max="3328" width="9.140625" style="1"/>
    <col min="3329" max="3329" width="27.7109375" style="1" customWidth="1"/>
    <col min="3330" max="3330" width="9.140625" style="1"/>
    <col min="3331" max="3332" width="7.7109375" style="1" customWidth="1"/>
    <col min="3333" max="3333" width="11.7109375" style="1" customWidth="1"/>
    <col min="3334" max="3334" width="7.42578125" style="1" customWidth="1"/>
    <col min="3335" max="3335" width="7.28515625" style="1" customWidth="1"/>
    <col min="3336" max="3336" width="17.140625" style="1" customWidth="1"/>
    <col min="3337" max="3584" width="9.140625" style="1"/>
    <col min="3585" max="3585" width="27.7109375" style="1" customWidth="1"/>
    <col min="3586" max="3586" width="9.140625" style="1"/>
    <col min="3587" max="3588" width="7.7109375" style="1" customWidth="1"/>
    <col min="3589" max="3589" width="11.7109375" style="1" customWidth="1"/>
    <col min="3590" max="3590" width="7.42578125" style="1" customWidth="1"/>
    <col min="3591" max="3591" width="7.28515625" style="1" customWidth="1"/>
    <col min="3592" max="3592" width="17.140625" style="1" customWidth="1"/>
    <col min="3593" max="3840" width="9.140625" style="1"/>
    <col min="3841" max="3841" width="27.7109375" style="1" customWidth="1"/>
    <col min="3842" max="3842" width="9.140625" style="1"/>
    <col min="3843" max="3844" width="7.7109375" style="1" customWidth="1"/>
    <col min="3845" max="3845" width="11.7109375" style="1" customWidth="1"/>
    <col min="3846" max="3846" width="7.42578125" style="1" customWidth="1"/>
    <col min="3847" max="3847" width="7.28515625" style="1" customWidth="1"/>
    <col min="3848" max="3848" width="17.140625" style="1" customWidth="1"/>
    <col min="3849" max="4096" width="9.140625" style="1"/>
    <col min="4097" max="4097" width="27.7109375" style="1" customWidth="1"/>
    <col min="4098" max="4098" width="9.140625" style="1"/>
    <col min="4099" max="4100" width="7.7109375" style="1" customWidth="1"/>
    <col min="4101" max="4101" width="11.7109375" style="1" customWidth="1"/>
    <col min="4102" max="4102" width="7.42578125" style="1" customWidth="1"/>
    <col min="4103" max="4103" width="7.28515625" style="1" customWidth="1"/>
    <col min="4104" max="4104" width="17.140625" style="1" customWidth="1"/>
    <col min="4105" max="4352" width="9.140625" style="1"/>
    <col min="4353" max="4353" width="27.7109375" style="1" customWidth="1"/>
    <col min="4354" max="4354" width="9.140625" style="1"/>
    <col min="4355" max="4356" width="7.7109375" style="1" customWidth="1"/>
    <col min="4357" max="4357" width="11.7109375" style="1" customWidth="1"/>
    <col min="4358" max="4358" width="7.42578125" style="1" customWidth="1"/>
    <col min="4359" max="4359" width="7.28515625" style="1" customWidth="1"/>
    <col min="4360" max="4360" width="17.140625" style="1" customWidth="1"/>
    <col min="4361" max="4608" width="9.140625" style="1"/>
    <col min="4609" max="4609" width="27.7109375" style="1" customWidth="1"/>
    <col min="4610" max="4610" width="9.140625" style="1"/>
    <col min="4611" max="4612" width="7.7109375" style="1" customWidth="1"/>
    <col min="4613" max="4613" width="11.7109375" style="1" customWidth="1"/>
    <col min="4614" max="4614" width="7.42578125" style="1" customWidth="1"/>
    <col min="4615" max="4615" width="7.28515625" style="1" customWidth="1"/>
    <col min="4616" max="4616" width="17.140625" style="1" customWidth="1"/>
    <col min="4617" max="4864" width="9.140625" style="1"/>
    <col min="4865" max="4865" width="27.7109375" style="1" customWidth="1"/>
    <col min="4866" max="4866" width="9.140625" style="1"/>
    <col min="4867" max="4868" width="7.7109375" style="1" customWidth="1"/>
    <col min="4869" max="4869" width="11.7109375" style="1" customWidth="1"/>
    <col min="4870" max="4870" width="7.42578125" style="1" customWidth="1"/>
    <col min="4871" max="4871" width="7.28515625" style="1" customWidth="1"/>
    <col min="4872" max="4872" width="17.140625" style="1" customWidth="1"/>
    <col min="4873" max="5120" width="9.140625" style="1"/>
    <col min="5121" max="5121" width="27.7109375" style="1" customWidth="1"/>
    <col min="5122" max="5122" width="9.140625" style="1"/>
    <col min="5123" max="5124" width="7.7109375" style="1" customWidth="1"/>
    <col min="5125" max="5125" width="11.7109375" style="1" customWidth="1"/>
    <col min="5126" max="5126" width="7.42578125" style="1" customWidth="1"/>
    <col min="5127" max="5127" width="7.28515625" style="1" customWidth="1"/>
    <col min="5128" max="5128" width="17.140625" style="1" customWidth="1"/>
    <col min="5129" max="5376" width="9.140625" style="1"/>
    <col min="5377" max="5377" width="27.7109375" style="1" customWidth="1"/>
    <col min="5378" max="5378" width="9.140625" style="1"/>
    <col min="5379" max="5380" width="7.7109375" style="1" customWidth="1"/>
    <col min="5381" max="5381" width="11.7109375" style="1" customWidth="1"/>
    <col min="5382" max="5382" width="7.42578125" style="1" customWidth="1"/>
    <col min="5383" max="5383" width="7.28515625" style="1" customWidth="1"/>
    <col min="5384" max="5384" width="17.140625" style="1" customWidth="1"/>
    <col min="5385" max="5632" width="9.140625" style="1"/>
    <col min="5633" max="5633" width="27.7109375" style="1" customWidth="1"/>
    <col min="5634" max="5634" width="9.140625" style="1"/>
    <col min="5635" max="5636" width="7.7109375" style="1" customWidth="1"/>
    <col min="5637" max="5637" width="11.7109375" style="1" customWidth="1"/>
    <col min="5638" max="5638" width="7.42578125" style="1" customWidth="1"/>
    <col min="5639" max="5639" width="7.28515625" style="1" customWidth="1"/>
    <col min="5640" max="5640" width="17.140625" style="1" customWidth="1"/>
    <col min="5641" max="5888" width="9.140625" style="1"/>
    <col min="5889" max="5889" width="27.7109375" style="1" customWidth="1"/>
    <col min="5890" max="5890" width="9.140625" style="1"/>
    <col min="5891" max="5892" width="7.7109375" style="1" customWidth="1"/>
    <col min="5893" max="5893" width="11.7109375" style="1" customWidth="1"/>
    <col min="5894" max="5894" width="7.42578125" style="1" customWidth="1"/>
    <col min="5895" max="5895" width="7.28515625" style="1" customWidth="1"/>
    <col min="5896" max="5896" width="17.140625" style="1" customWidth="1"/>
    <col min="5897" max="6144" width="9.140625" style="1"/>
    <col min="6145" max="6145" width="27.7109375" style="1" customWidth="1"/>
    <col min="6146" max="6146" width="9.140625" style="1"/>
    <col min="6147" max="6148" width="7.7109375" style="1" customWidth="1"/>
    <col min="6149" max="6149" width="11.7109375" style="1" customWidth="1"/>
    <col min="6150" max="6150" width="7.42578125" style="1" customWidth="1"/>
    <col min="6151" max="6151" width="7.28515625" style="1" customWidth="1"/>
    <col min="6152" max="6152" width="17.140625" style="1" customWidth="1"/>
    <col min="6153" max="6400" width="9.140625" style="1"/>
    <col min="6401" max="6401" width="27.7109375" style="1" customWidth="1"/>
    <col min="6402" max="6402" width="9.140625" style="1"/>
    <col min="6403" max="6404" width="7.7109375" style="1" customWidth="1"/>
    <col min="6405" max="6405" width="11.7109375" style="1" customWidth="1"/>
    <col min="6406" max="6406" width="7.42578125" style="1" customWidth="1"/>
    <col min="6407" max="6407" width="7.28515625" style="1" customWidth="1"/>
    <col min="6408" max="6408" width="17.140625" style="1" customWidth="1"/>
    <col min="6409" max="6656" width="9.140625" style="1"/>
    <col min="6657" max="6657" width="27.7109375" style="1" customWidth="1"/>
    <col min="6658" max="6658" width="9.140625" style="1"/>
    <col min="6659" max="6660" width="7.7109375" style="1" customWidth="1"/>
    <col min="6661" max="6661" width="11.7109375" style="1" customWidth="1"/>
    <col min="6662" max="6662" width="7.42578125" style="1" customWidth="1"/>
    <col min="6663" max="6663" width="7.28515625" style="1" customWidth="1"/>
    <col min="6664" max="6664" width="17.140625" style="1" customWidth="1"/>
    <col min="6665" max="6912" width="9.140625" style="1"/>
    <col min="6913" max="6913" width="27.7109375" style="1" customWidth="1"/>
    <col min="6914" max="6914" width="9.140625" style="1"/>
    <col min="6915" max="6916" width="7.7109375" style="1" customWidth="1"/>
    <col min="6917" max="6917" width="11.7109375" style="1" customWidth="1"/>
    <col min="6918" max="6918" width="7.42578125" style="1" customWidth="1"/>
    <col min="6919" max="6919" width="7.28515625" style="1" customWidth="1"/>
    <col min="6920" max="6920" width="17.140625" style="1" customWidth="1"/>
    <col min="6921" max="7168" width="9.140625" style="1"/>
    <col min="7169" max="7169" width="27.7109375" style="1" customWidth="1"/>
    <col min="7170" max="7170" width="9.140625" style="1"/>
    <col min="7171" max="7172" width="7.7109375" style="1" customWidth="1"/>
    <col min="7173" max="7173" width="11.7109375" style="1" customWidth="1"/>
    <col min="7174" max="7174" width="7.42578125" style="1" customWidth="1"/>
    <col min="7175" max="7175" width="7.28515625" style="1" customWidth="1"/>
    <col min="7176" max="7176" width="17.140625" style="1" customWidth="1"/>
    <col min="7177" max="7424" width="9.140625" style="1"/>
    <col min="7425" max="7425" width="27.7109375" style="1" customWidth="1"/>
    <col min="7426" max="7426" width="9.140625" style="1"/>
    <col min="7427" max="7428" width="7.7109375" style="1" customWidth="1"/>
    <col min="7429" max="7429" width="11.7109375" style="1" customWidth="1"/>
    <col min="7430" max="7430" width="7.42578125" style="1" customWidth="1"/>
    <col min="7431" max="7431" width="7.28515625" style="1" customWidth="1"/>
    <col min="7432" max="7432" width="17.140625" style="1" customWidth="1"/>
    <col min="7433" max="7680" width="9.140625" style="1"/>
    <col min="7681" max="7681" width="27.7109375" style="1" customWidth="1"/>
    <col min="7682" max="7682" width="9.140625" style="1"/>
    <col min="7683" max="7684" width="7.7109375" style="1" customWidth="1"/>
    <col min="7685" max="7685" width="11.7109375" style="1" customWidth="1"/>
    <col min="7686" max="7686" width="7.42578125" style="1" customWidth="1"/>
    <col min="7687" max="7687" width="7.28515625" style="1" customWidth="1"/>
    <col min="7688" max="7688" width="17.140625" style="1" customWidth="1"/>
    <col min="7689" max="7936" width="9.140625" style="1"/>
    <col min="7937" max="7937" width="27.7109375" style="1" customWidth="1"/>
    <col min="7938" max="7938" width="9.140625" style="1"/>
    <col min="7939" max="7940" width="7.7109375" style="1" customWidth="1"/>
    <col min="7941" max="7941" width="11.7109375" style="1" customWidth="1"/>
    <col min="7942" max="7942" width="7.42578125" style="1" customWidth="1"/>
    <col min="7943" max="7943" width="7.28515625" style="1" customWidth="1"/>
    <col min="7944" max="7944" width="17.140625" style="1" customWidth="1"/>
    <col min="7945" max="8192" width="9.140625" style="1"/>
    <col min="8193" max="8193" width="27.7109375" style="1" customWidth="1"/>
    <col min="8194" max="8194" width="9.140625" style="1"/>
    <col min="8195" max="8196" width="7.7109375" style="1" customWidth="1"/>
    <col min="8197" max="8197" width="11.7109375" style="1" customWidth="1"/>
    <col min="8198" max="8198" width="7.42578125" style="1" customWidth="1"/>
    <col min="8199" max="8199" width="7.28515625" style="1" customWidth="1"/>
    <col min="8200" max="8200" width="17.140625" style="1" customWidth="1"/>
    <col min="8201" max="8448" width="9.140625" style="1"/>
    <col min="8449" max="8449" width="27.7109375" style="1" customWidth="1"/>
    <col min="8450" max="8450" width="9.140625" style="1"/>
    <col min="8451" max="8452" width="7.7109375" style="1" customWidth="1"/>
    <col min="8453" max="8453" width="11.7109375" style="1" customWidth="1"/>
    <col min="8454" max="8454" width="7.42578125" style="1" customWidth="1"/>
    <col min="8455" max="8455" width="7.28515625" style="1" customWidth="1"/>
    <col min="8456" max="8456" width="17.140625" style="1" customWidth="1"/>
    <col min="8457" max="8704" width="9.140625" style="1"/>
    <col min="8705" max="8705" width="27.7109375" style="1" customWidth="1"/>
    <col min="8706" max="8706" width="9.140625" style="1"/>
    <col min="8707" max="8708" width="7.7109375" style="1" customWidth="1"/>
    <col min="8709" max="8709" width="11.7109375" style="1" customWidth="1"/>
    <col min="8710" max="8710" width="7.42578125" style="1" customWidth="1"/>
    <col min="8711" max="8711" width="7.28515625" style="1" customWidth="1"/>
    <col min="8712" max="8712" width="17.140625" style="1" customWidth="1"/>
    <col min="8713" max="8960" width="9.140625" style="1"/>
    <col min="8961" max="8961" width="27.7109375" style="1" customWidth="1"/>
    <col min="8962" max="8962" width="9.140625" style="1"/>
    <col min="8963" max="8964" width="7.7109375" style="1" customWidth="1"/>
    <col min="8965" max="8965" width="11.7109375" style="1" customWidth="1"/>
    <col min="8966" max="8966" width="7.42578125" style="1" customWidth="1"/>
    <col min="8967" max="8967" width="7.28515625" style="1" customWidth="1"/>
    <col min="8968" max="8968" width="17.140625" style="1" customWidth="1"/>
    <col min="8969" max="9216" width="9.140625" style="1"/>
    <col min="9217" max="9217" width="27.7109375" style="1" customWidth="1"/>
    <col min="9218" max="9218" width="9.140625" style="1"/>
    <col min="9219" max="9220" width="7.7109375" style="1" customWidth="1"/>
    <col min="9221" max="9221" width="11.7109375" style="1" customWidth="1"/>
    <col min="9222" max="9222" width="7.42578125" style="1" customWidth="1"/>
    <col min="9223" max="9223" width="7.28515625" style="1" customWidth="1"/>
    <col min="9224" max="9224" width="17.140625" style="1" customWidth="1"/>
    <col min="9225" max="9472" width="9.140625" style="1"/>
    <col min="9473" max="9473" width="27.7109375" style="1" customWidth="1"/>
    <col min="9474" max="9474" width="9.140625" style="1"/>
    <col min="9475" max="9476" width="7.7109375" style="1" customWidth="1"/>
    <col min="9477" max="9477" width="11.7109375" style="1" customWidth="1"/>
    <col min="9478" max="9478" width="7.42578125" style="1" customWidth="1"/>
    <col min="9479" max="9479" width="7.28515625" style="1" customWidth="1"/>
    <col min="9480" max="9480" width="17.140625" style="1" customWidth="1"/>
    <col min="9481" max="9728" width="9.140625" style="1"/>
    <col min="9729" max="9729" width="27.7109375" style="1" customWidth="1"/>
    <col min="9730" max="9730" width="9.140625" style="1"/>
    <col min="9731" max="9732" width="7.7109375" style="1" customWidth="1"/>
    <col min="9733" max="9733" width="11.7109375" style="1" customWidth="1"/>
    <col min="9734" max="9734" width="7.42578125" style="1" customWidth="1"/>
    <col min="9735" max="9735" width="7.28515625" style="1" customWidth="1"/>
    <col min="9736" max="9736" width="17.140625" style="1" customWidth="1"/>
    <col min="9737" max="9984" width="9.140625" style="1"/>
    <col min="9985" max="9985" width="27.7109375" style="1" customWidth="1"/>
    <col min="9986" max="9986" width="9.140625" style="1"/>
    <col min="9987" max="9988" width="7.7109375" style="1" customWidth="1"/>
    <col min="9989" max="9989" width="11.7109375" style="1" customWidth="1"/>
    <col min="9990" max="9990" width="7.42578125" style="1" customWidth="1"/>
    <col min="9991" max="9991" width="7.28515625" style="1" customWidth="1"/>
    <col min="9992" max="9992" width="17.140625" style="1" customWidth="1"/>
    <col min="9993" max="10240" width="9.140625" style="1"/>
    <col min="10241" max="10241" width="27.7109375" style="1" customWidth="1"/>
    <col min="10242" max="10242" width="9.140625" style="1"/>
    <col min="10243" max="10244" width="7.7109375" style="1" customWidth="1"/>
    <col min="10245" max="10245" width="11.7109375" style="1" customWidth="1"/>
    <col min="10246" max="10246" width="7.42578125" style="1" customWidth="1"/>
    <col min="10247" max="10247" width="7.28515625" style="1" customWidth="1"/>
    <col min="10248" max="10248" width="17.140625" style="1" customWidth="1"/>
    <col min="10249" max="10496" width="9.140625" style="1"/>
    <col min="10497" max="10497" width="27.7109375" style="1" customWidth="1"/>
    <col min="10498" max="10498" width="9.140625" style="1"/>
    <col min="10499" max="10500" width="7.7109375" style="1" customWidth="1"/>
    <col min="10501" max="10501" width="11.7109375" style="1" customWidth="1"/>
    <col min="10502" max="10502" width="7.42578125" style="1" customWidth="1"/>
    <col min="10503" max="10503" width="7.28515625" style="1" customWidth="1"/>
    <col min="10504" max="10504" width="17.140625" style="1" customWidth="1"/>
    <col min="10505" max="10752" width="9.140625" style="1"/>
    <col min="10753" max="10753" width="27.7109375" style="1" customWidth="1"/>
    <col min="10754" max="10754" width="9.140625" style="1"/>
    <col min="10755" max="10756" width="7.7109375" style="1" customWidth="1"/>
    <col min="10757" max="10757" width="11.7109375" style="1" customWidth="1"/>
    <col min="10758" max="10758" width="7.42578125" style="1" customWidth="1"/>
    <col min="10759" max="10759" width="7.28515625" style="1" customWidth="1"/>
    <col min="10760" max="10760" width="17.140625" style="1" customWidth="1"/>
    <col min="10761" max="11008" width="9.140625" style="1"/>
    <col min="11009" max="11009" width="27.7109375" style="1" customWidth="1"/>
    <col min="11010" max="11010" width="9.140625" style="1"/>
    <col min="11011" max="11012" width="7.7109375" style="1" customWidth="1"/>
    <col min="11013" max="11013" width="11.7109375" style="1" customWidth="1"/>
    <col min="11014" max="11014" width="7.42578125" style="1" customWidth="1"/>
    <col min="11015" max="11015" width="7.28515625" style="1" customWidth="1"/>
    <col min="11016" max="11016" width="17.140625" style="1" customWidth="1"/>
    <col min="11017" max="11264" width="9.140625" style="1"/>
    <col min="11265" max="11265" width="27.7109375" style="1" customWidth="1"/>
    <col min="11266" max="11266" width="9.140625" style="1"/>
    <col min="11267" max="11268" width="7.7109375" style="1" customWidth="1"/>
    <col min="11269" max="11269" width="11.7109375" style="1" customWidth="1"/>
    <col min="11270" max="11270" width="7.42578125" style="1" customWidth="1"/>
    <col min="11271" max="11271" width="7.28515625" style="1" customWidth="1"/>
    <col min="11272" max="11272" width="17.140625" style="1" customWidth="1"/>
    <col min="11273" max="11520" width="9.140625" style="1"/>
    <col min="11521" max="11521" width="27.7109375" style="1" customWidth="1"/>
    <col min="11522" max="11522" width="9.140625" style="1"/>
    <col min="11523" max="11524" width="7.7109375" style="1" customWidth="1"/>
    <col min="11525" max="11525" width="11.7109375" style="1" customWidth="1"/>
    <col min="11526" max="11526" width="7.42578125" style="1" customWidth="1"/>
    <col min="11527" max="11527" width="7.28515625" style="1" customWidth="1"/>
    <col min="11528" max="11528" width="17.140625" style="1" customWidth="1"/>
    <col min="11529" max="11776" width="9.140625" style="1"/>
    <col min="11777" max="11777" width="27.7109375" style="1" customWidth="1"/>
    <col min="11778" max="11778" width="9.140625" style="1"/>
    <col min="11779" max="11780" width="7.7109375" style="1" customWidth="1"/>
    <col min="11781" max="11781" width="11.7109375" style="1" customWidth="1"/>
    <col min="11782" max="11782" width="7.42578125" style="1" customWidth="1"/>
    <col min="11783" max="11783" width="7.28515625" style="1" customWidth="1"/>
    <col min="11784" max="11784" width="17.140625" style="1" customWidth="1"/>
    <col min="11785" max="12032" width="9.140625" style="1"/>
    <col min="12033" max="12033" width="27.7109375" style="1" customWidth="1"/>
    <col min="12034" max="12034" width="9.140625" style="1"/>
    <col min="12035" max="12036" width="7.7109375" style="1" customWidth="1"/>
    <col min="12037" max="12037" width="11.7109375" style="1" customWidth="1"/>
    <col min="12038" max="12038" width="7.42578125" style="1" customWidth="1"/>
    <col min="12039" max="12039" width="7.28515625" style="1" customWidth="1"/>
    <col min="12040" max="12040" width="17.140625" style="1" customWidth="1"/>
    <col min="12041" max="12288" width="9.140625" style="1"/>
    <col min="12289" max="12289" width="27.7109375" style="1" customWidth="1"/>
    <col min="12290" max="12290" width="9.140625" style="1"/>
    <col min="12291" max="12292" width="7.7109375" style="1" customWidth="1"/>
    <col min="12293" max="12293" width="11.7109375" style="1" customWidth="1"/>
    <col min="12294" max="12294" width="7.42578125" style="1" customWidth="1"/>
    <col min="12295" max="12295" width="7.28515625" style="1" customWidth="1"/>
    <col min="12296" max="12296" width="17.140625" style="1" customWidth="1"/>
    <col min="12297" max="12544" width="9.140625" style="1"/>
    <col min="12545" max="12545" width="27.7109375" style="1" customWidth="1"/>
    <col min="12546" max="12546" width="9.140625" style="1"/>
    <col min="12547" max="12548" width="7.7109375" style="1" customWidth="1"/>
    <col min="12549" max="12549" width="11.7109375" style="1" customWidth="1"/>
    <col min="12550" max="12550" width="7.42578125" style="1" customWidth="1"/>
    <col min="12551" max="12551" width="7.28515625" style="1" customWidth="1"/>
    <col min="12552" max="12552" width="17.140625" style="1" customWidth="1"/>
    <col min="12553" max="12800" width="9.140625" style="1"/>
    <col min="12801" max="12801" width="27.7109375" style="1" customWidth="1"/>
    <col min="12802" max="12802" width="9.140625" style="1"/>
    <col min="12803" max="12804" width="7.7109375" style="1" customWidth="1"/>
    <col min="12805" max="12805" width="11.7109375" style="1" customWidth="1"/>
    <col min="12806" max="12806" width="7.42578125" style="1" customWidth="1"/>
    <col min="12807" max="12807" width="7.28515625" style="1" customWidth="1"/>
    <col min="12808" max="12808" width="17.140625" style="1" customWidth="1"/>
    <col min="12809" max="13056" width="9.140625" style="1"/>
    <col min="13057" max="13057" width="27.7109375" style="1" customWidth="1"/>
    <col min="13058" max="13058" width="9.140625" style="1"/>
    <col min="13059" max="13060" width="7.7109375" style="1" customWidth="1"/>
    <col min="13061" max="13061" width="11.7109375" style="1" customWidth="1"/>
    <col min="13062" max="13062" width="7.42578125" style="1" customWidth="1"/>
    <col min="13063" max="13063" width="7.28515625" style="1" customWidth="1"/>
    <col min="13064" max="13064" width="17.140625" style="1" customWidth="1"/>
    <col min="13065" max="13312" width="9.140625" style="1"/>
    <col min="13313" max="13313" width="27.7109375" style="1" customWidth="1"/>
    <col min="13314" max="13314" width="9.140625" style="1"/>
    <col min="13315" max="13316" width="7.7109375" style="1" customWidth="1"/>
    <col min="13317" max="13317" width="11.7109375" style="1" customWidth="1"/>
    <col min="13318" max="13318" width="7.42578125" style="1" customWidth="1"/>
    <col min="13319" max="13319" width="7.28515625" style="1" customWidth="1"/>
    <col min="13320" max="13320" width="17.140625" style="1" customWidth="1"/>
    <col min="13321" max="13568" width="9.140625" style="1"/>
    <col min="13569" max="13569" width="27.7109375" style="1" customWidth="1"/>
    <col min="13570" max="13570" width="9.140625" style="1"/>
    <col min="13571" max="13572" width="7.7109375" style="1" customWidth="1"/>
    <col min="13573" max="13573" width="11.7109375" style="1" customWidth="1"/>
    <col min="13574" max="13574" width="7.42578125" style="1" customWidth="1"/>
    <col min="13575" max="13575" width="7.28515625" style="1" customWidth="1"/>
    <col min="13576" max="13576" width="17.140625" style="1" customWidth="1"/>
    <col min="13577" max="13824" width="9.140625" style="1"/>
    <col min="13825" max="13825" width="27.7109375" style="1" customWidth="1"/>
    <col min="13826" max="13826" width="9.140625" style="1"/>
    <col min="13827" max="13828" width="7.7109375" style="1" customWidth="1"/>
    <col min="13829" max="13829" width="11.7109375" style="1" customWidth="1"/>
    <col min="13830" max="13830" width="7.42578125" style="1" customWidth="1"/>
    <col min="13831" max="13831" width="7.28515625" style="1" customWidth="1"/>
    <col min="13832" max="13832" width="17.140625" style="1" customWidth="1"/>
    <col min="13833" max="14080" width="9.140625" style="1"/>
    <col min="14081" max="14081" width="27.7109375" style="1" customWidth="1"/>
    <col min="14082" max="14082" width="9.140625" style="1"/>
    <col min="14083" max="14084" width="7.7109375" style="1" customWidth="1"/>
    <col min="14085" max="14085" width="11.7109375" style="1" customWidth="1"/>
    <col min="14086" max="14086" width="7.42578125" style="1" customWidth="1"/>
    <col min="14087" max="14087" width="7.28515625" style="1" customWidth="1"/>
    <col min="14088" max="14088" width="17.140625" style="1" customWidth="1"/>
    <col min="14089" max="14336" width="9.140625" style="1"/>
    <col min="14337" max="14337" width="27.7109375" style="1" customWidth="1"/>
    <col min="14338" max="14338" width="9.140625" style="1"/>
    <col min="14339" max="14340" width="7.7109375" style="1" customWidth="1"/>
    <col min="14341" max="14341" width="11.7109375" style="1" customWidth="1"/>
    <col min="14342" max="14342" width="7.42578125" style="1" customWidth="1"/>
    <col min="14343" max="14343" width="7.28515625" style="1" customWidth="1"/>
    <col min="14344" max="14344" width="17.140625" style="1" customWidth="1"/>
    <col min="14345" max="14592" width="9.140625" style="1"/>
    <col min="14593" max="14593" width="27.7109375" style="1" customWidth="1"/>
    <col min="14594" max="14594" width="9.140625" style="1"/>
    <col min="14595" max="14596" width="7.7109375" style="1" customWidth="1"/>
    <col min="14597" max="14597" width="11.7109375" style="1" customWidth="1"/>
    <col min="14598" max="14598" width="7.42578125" style="1" customWidth="1"/>
    <col min="14599" max="14599" width="7.28515625" style="1" customWidth="1"/>
    <col min="14600" max="14600" width="17.140625" style="1" customWidth="1"/>
    <col min="14601" max="14848" width="9.140625" style="1"/>
    <col min="14849" max="14849" width="27.7109375" style="1" customWidth="1"/>
    <col min="14850" max="14850" width="9.140625" style="1"/>
    <col min="14851" max="14852" width="7.7109375" style="1" customWidth="1"/>
    <col min="14853" max="14853" width="11.7109375" style="1" customWidth="1"/>
    <col min="14854" max="14854" width="7.42578125" style="1" customWidth="1"/>
    <col min="14855" max="14855" width="7.28515625" style="1" customWidth="1"/>
    <col min="14856" max="14856" width="17.140625" style="1" customWidth="1"/>
    <col min="14857" max="15104" width="9.140625" style="1"/>
    <col min="15105" max="15105" width="27.7109375" style="1" customWidth="1"/>
    <col min="15106" max="15106" width="9.140625" style="1"/>
    <col min="15107" max="15108" width="7.7109375" style="1" customWidth="1"/>
    <col min="15109" max="15109" width="11.7109375" style="1" customWidth="1"/>
    <col min="15110" max="15110" width="7.42578125" style="1" customWidth="1"/>
    <col min="15111" max="15111" width="7.28515625" style="1" customWidth="1"/>
    <col min="15112" max="15112" width="17.140625" style="1" customWidth="1"/>
    <col min="15113" max="15360" width="9.140625" style="1"/>
    <col min="15361" max="15361" width="27.7109375" style="1" customWidth="1"/>
    <col min="15362" max="15362" width="9.140625" style="1"/>
    <col min="15363" max="15364" width="7.7109375" style="1" customWidth="1"/>
    <col min="15365" max="15365" width="11.7109375" style="1" customWidth="1"/>
    <col min="15366" max="15366" width="7.42578125" style="1" customWidth="1"/>
    <col min="15367" max="15367" width="7.28515625" style="1" customWidth="1"/>
    <col min="15368" max="15368" width="17.140625" style="1" customWidth="1"/>
    <col min="15369" max="15616" width="9.140625" style="1"/>
    <col min="15617" max="15617" width="27.7109375" style="1" customWidth="1"/>
    <col min="15618" max="15618" width="9.140625" style="1"/>
    <col min="15619" max="15620" width="7.7109375" style="1" customWidth="1"/>
    <col min="15621" max="15621" width="11.7109375" style="1" customWidth="1"/>
    <col min="15622" max="15622" width="7.42578125" style="1" customWidth="1"/>
    <col min="15623" max="15623" width="7.28515625" style="1" customWidth="1"/>
    <col min="15624" max="15624" width="17.140625" style="1" customWidth="1"/>
    <col min="15625" max="15872" width="9.140625" style="1"/>
    <col min="15873" max="15873" width="27.7109375" style="1" customWidth="1"/>
    <col min="15874" max="15874" width="9.140625" style="1"/>
    <col min="15875" max="15876" width="7.7109375" style="1" customWidth="1"/>
    <col min="15877" max="15877" width="11.7109375" style="1" customWidth="1"/>
    <col min="15878" max="15878" width="7.42578125" style="1" customWidth="1"/>
    <col min="15879" max="15879" width="7.28515625" style="1" customWidth="1"/>
    <col min="15880" max="15880" width="17.140625" style="1" customWidth="1"/>
    <col min="15881" max="16128" width="9.140625" style="1"/>
    <col min="16129" max="16129" width="27.7109375" style="1" customWidth="1"/>
    <col min="16130" max="16130" width="9.140625" style="1"/>
    <col min="16131" max="16132" width="7.7109375" style="1" customWidth="1"/>
    <col min="16133" max="16133" width="11.7109375" style="1" customWidth="1"/>
    <col min="16134" max="16134" width="7.42578125" style="1" customWidth="1"/>
    <col min="16135" max="16135" width="7.28515625" style="1" customWidth="1"/>
    <col min="16136" max="16136" width="17.140625" style="1" customWidth="1"/>
    <col min="16137" max="16384" width="9.140625" style="1"/>
  </cols>
  <sheetData>
    <row r="1" spans="1:256" ht="12.75" x14ac:dyDescent="0.25">
      <c r="A1" s="173" t="s">
        <v>1</v>
      </c>
      <c r="B1" s="173"/>
      <c r="C1" s="173"/>
      <c r="D1" s="173"/>
      <c r="E1" s="173"/>
      <c r="F1" s="173"/>
      <c r="G1" s="173"/>
      <c r="H1" s="173"/>
    </row>
    <row r="2" spans="1:256" x14ac:dyDescent="0.25">
      <c r="A2" s="117" t="s">
        <v>2</v>
      </c>
      <c r="B2" s="118"/>
      <c r="C2" s="118"/>
      <c r="D2" s="118"/>
      <c r="E2" s="118"/>
      <c r="F2" s="118"/>
      <c r="G2" s="118"/>
      <c r="H2" s="119"/>
    </row>
    <row r="3" spans="1:256" ht="13.5" customHeight="1" x14ac:dyDescent="0.2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72" t="s">
        <v>9</v>
      </c>
      <c r="H3" s="3" t="s">
        <v>10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256" x14ac:dyDescent="0.25">
      <c r="A4" s="112" t="s">
        <v>280</v>
      </c>
      <c r="B4" s="113"/>
      <c r="C4" s="114"/>
      <c r="D4" s="114"/>
      <c r="E4" s="114"/>
      <c r="F4" s="114"/>
      <c r="G4" s="114"/>
      <c r="H4" s="174"/>
    </row>
    <row r="5" spans="1:256" ht="24.75" customHeight="1" x14ac:dyDescent="0.25">
      <c r="A5" s="7" t="s">
        <v>12</v>
      </c>
      <c r="B5" s="8">
        <v>100</v>
      </c>
      <c r="C5" s="9">
        <v>1.7</v>
      </c>
      <c r="D5" s="9">
        <v>5.07</v>
      </c>
      <c r="E5" s="9">
        <v>10.52</v>
      </c>
      <c r="F5" s="9">
        <v>95.4</v>
      </c>
      <c r="G5" s="10" t="s">
        <v>13</v>
      </c>
      <c r="H5" s="11" t="s">
        <v>14</v>
      </c>
    </row>
    <row r="6" spans="1:256" customFormat="1" ht="15" x14ac:dyDescent="0.25">
      <c r="A6" s="12" t="s">
        <v>208</v>
      </c>
      <c r="B6" s="76">
        <v>250</v>
      </c>
      <c r="C6" s="14">
        <v>16.91</v>
      </c>
      <c r="D6" s="14">
        <v>19.899999999999999</v>
      </c>
      <c r="E6" s="14">
        <v>42.64</v>
      </c>
      <c r="F6" s="14">
        <v>418</v>
      </c>
      <c r="G6" s="36" t="s">
        <v>281</v>
      </c>
      <c r="H6" s="12" t="s">
        <v>209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x14ac:dyDescent="0.2">
      <c r="A7" s="175" t="s">
        <v>38</v>
      </c>
      <c r="B7" s="91">
        <v>215</v>
      </c>
      <c r="C7" s="92">
        <v>7.0000000000000007E-2</v>
      </c>
      <c r="D7" s="92">
        <v>0.02</v>
      </c>
      <c r="E7" s="92">
        <v>15</v>
      </c>
      <c r="F7" s="92">
        <v>60</v>
      </c>
      <c r="G7" s="91" t="s">
        <v>39</v>
      </c>
      <c r="H7" s="35" t="s">
        <v>40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6" x14ac:dyDescent="0.25">
      <c r="A8" s="25" t="s">
        <v>41</v>
      </c>
      <c r="B8" s="93">
        <v>20</v>
      </c>
      <c r="C8" s="94">
        <v>1.3</v>
      </c>
      <c r="D8" s="94">
        <v>0.2</v>
      </c>
      <c r="E8" s="94">
        <v>8.6</v>
      </c>
      <c r="F8" s="94">
        <v>43</v>
      </c>
      <c r="G8" s="71" t="s">
        <v>25</v>
      </c>
      <c r="H8" s="18" t="s">
        <v>42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</row>
    <row r="9" spans="1:256" x14ac:dyDescent="0.25">
      <c r="A9" s="28" t="s">
        <v>27</v>
      </c>
      <c r="B9" s="2">
        <f>SUM(B5:B8)</f>
        <v>585</v>
      </c>
      <c r="C9" s="72">
        <f>SUM(C5:C8)</f>
        <v>19.98</v>
      </c>
      <c r="D9" s="72">
        <f>SUM(D5:D8)</f>
        <v>25.189999999999998</v>
      </c>
      <c r="E9" s="72">
        <f>SUM(E5:E8)</f>
        <v>76.759999999999991</v>
      </c>
      <c r="F9" s="72">
        <f>SUM(F5:F8)</f>
        <v>616.4</v>
      </c>
      <c r="G9" s="72"/>
      <c r="H9" s="72"/>
    </row>
    <row r="10" spans="1:256" x14ac:dyDescent="0.25">
      <c r="A10" s="120" t="s">
        <v>282</v>
      </c>
      <c r="B10" s="120"/>
      <c r="C10" s="176"/>
      <c r="D10" s="176"/>
      <c r="E10" s="176"/>
      <c r="F10" s="176"/>
      <c r="G10" s="120"/>
      <c r="H10" s="120"/>
    </row>
    <row r="11" spans="1:256" x14ac:dyDescent="0.2">
      <c r="A11" s="18" t="s">
        <v>88</v>
      </c>
      <c r="B11" s="89">
        <v>50</v>
      </c>
      <c r="C11" s="41">
        <v>5.15</v>
      </c>
      <c r="D11" s="41">
        <v>5.07</v>
      </c>
      <c r="E11" s="41">
        <v>40.880000000000003</v>
      </c>
      <c r="F11" s="41">
        <v>219.57</v>
      </c>
      <c r="G11" s="20" t="s">
        <v>89</v>
      </c>
      <c r="H11" s="35" t="s">
        <v>90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6" x14ac:dyDescent="0.2">
      <c r="A12" s="175" t="s">
        <v>38</v>
      </c>
      <c r="B12" s="91">
        <v>215</v>
      </c>
      <c r="C12" s="92">
        <v>7.0000000000000007E-2</v>
      </c>
      <c r="D12" s="92">
        <v>0.02</v>
      </c>
      <c r="E12" s="92">
        <v>15</v>
      </c>
      <c r="F12" s="92">
        <v>60</v>
      </c>
      <c r="G12" s="91" t="s">
        <v>39</v>
      </c>
      <c r="H12" s="35" t="s">
        <v>40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6" x14ac:dyDescent="0.25">
      <c r="A13" s="28" t="s">
        <v>27</v>
      </c>
      <c r="B13" s="2">
        <f>SUM(B11:B12)</f>
        <v>265</v>
      </c>
      <c r="C13" s="2">
        <f>SUM(C11:C12)</f>
        <v>5.2200000000000006</v>
      </c>
      <c r="D13" s="2">
        <f>SUM(D11:D12)</f>
        <v>5.09</v>
      </c>
      <c r="E13" s="2">
        <f>SUM(E11:E12)</f>
        <v>55.88</v>
      </c>
      <c r="F13" s="2">
        <f>SUM(F11:F12)</f>
        <v>279.57</v>
      </c>
      <c r="G13" s="2"/>
      <c r="H13" s="2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</row>
    <row r="14" spans="1:256" x14ac:dyDescent="0.25">
      <c r="A14" s="28" t="s">
        <v>125</v>
      </c>
      <c r="B14" s="2">
        <f>SUM(B9,B13)</f>
        <v>850</v>
      </c>
      <c r="C14" s="2">
        <f>SUM(C9,C13)</f>
        <v>25.200000000000003</v>
      </c>
      <c r="D14" s="2">
        <f>SUM(D9,D13)</f>
        <v>30.279999999999998</v>
      </c>
      <c r="E14" s="2">
        <f>SUM(E9,E13)</f>
        <v>132.63999999999999</v>
      </c>
      <c r="F14" s="2">
        <f>SUM(F9,F13)</f>
        <v>895.97</v>
      </c>
      <c r="G14" s="2"/>
      <c r="H14" s="2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</row>
    <row r="15" spans="1:256" x14ac:dyDescent="0.25">
      <c r="A15" s="117" t="s">
        <v>28</v>
      </c>
      <c r="B15" s="118"/>
      <c r="C15" s="118"/>
      <c r="D15" s="118"/>
      <c r="E15" s="118"/>
      <c r="F15" s="118"/>
      <c r="G15" s="118"/>
      <c r="H15" s="119"/>
      <c r="L15" s="32"/>
    </row>
    <row r="16" spans="1:256" ht="14.25" customHeight="1" x14ac:dyDescent="0.2">
      <c r="A16" s="2" t="s">
        <v>3</v>
      </c>
      <c r="B16" s="2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72" t="s">
        <v>9</v>
      </c>
      <c r="H16" s="3" t="s">
        <v>10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pans="1:256" x14ac:dyDescent="0.25">
      <c r="A17" s="112" t="s">
        <v>280</v>
      </c>
      <c r="B17" s="113"/>
      <c r="C17" s="114"/>
      <c r="D17" s="114"/>
      <c r="E17" s="114"/>
      <c r="F17" s="114"/>
      <c r="G17" s="113"/>
      <c r="H17" s="115"/>
    </row>
    <row r="18" spans="1:256" s="75" customFormat="1" ht="25.9" customHeight="1" x14ac:dyDescent="0.2">
      <c r="A18" s="31" t="s">
        <v>29</v>
      </c>
      <c r="B18" s="33">
        <v>70</v>
      </c>
      <c r="C18" s="9">
        <v>2.99</v>
      </c>
      <c r="D18" s="9">
        <v>10</v>
      </c>
      <c r="E18" s="9">
        <v>2.15</v>
      </c>
      <c r="F18" s="9">
        <v>110.46</v>
      </c>
      <c r="G18" s="34" t="s">
        <v>30</v>
      </c>
      <c r="H18" s="35" t="s">
        <v>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6" ht="15" customHeight="1" x14ac:dyDescent="0.25">
      <c r="A19" s="18" t="s">
        <v>32</v>
      </c>
      <c r="B19" s="44">
        <v>200</v>
      </c>
      <c r="C19" s="44">
        <v>20.56</v>
      </c>
      <c r="D19" s="44">
        <v>18.16</v>
      </c>
      <c r="E19" s="44">
        <v>56.38</v>
      </c>
      <c r="F19" s="44">
        <v>481.5</v>
      </c>
      <c r="G19" s="36" t="s">
        <v>33</v>
      </c>
      <c r="H19" s="45" t="s">
        <v>34</v>
      </c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x14ac:dyDescent="0.2">
      <c r="A20" s="175" t="s">
        <v>38</v>
      </c>
      <c r="B20" s="91">
        <v>215</v>
      </c>
      <c r="C20" s="92">
        <v>7.0000000000000007E-2</v>
      </c>
      <c r="D20" s="92">
        <v>0.02</v>
      </c>
      <c r="E20" s="92">
        <v>15</v>
      </c>
      <c r="F20" s="92">
        <v>60</v>
      </c>
      <c r="G20" s="91" t="s">
        <v>39</v>
      </c>
      <c r="H20" s="35" t="s">
        <v>40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pans="1:256" x14ac:dyDescent="0.25">
      <c r="A21" s="25" t="s">
        <v>126</v>
      </c>
      <c r="B21" s="26">
        <v>20</v>
      </c>
      <c r="C21" s="41">
        <v>1.6</v>
      </c>
      <c r="D21" s="41">
        <v>0.2</v>
      </c>
      <c r="E21" s="41">
        <v>10.199999999999999</v>
      </c>
      <c r="F21" s="41">
        <v>50</v>
      </c>
      <c r="G21" s="20" t="s">
        <v>25</v>
      </c>
      <c r="H21" s="27" t="s">
        <v>26</v>
      </c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6" x14ac:dyDescent="0.25">
      <c r="A22" s="28" t="s">
        <v>27</v>
      </c>
      <c r="B22" s="2">
        <f>SUM(B18:B21)</f>
        <v>505</v>
      </c>
      <c r="C22" s="72">
        <f>SUM(C18:C21)</f>
        <v>25.22</v>
      </c>
      <c r="D22" s="72">
        <f>SUM(D18:D21)</f>
        <v>28.38</v>
      </c>
      <c r="E22" s="72">
        <f>SUM(E18:E21)</f>
        <v>83.73</v>
      </c>
      <c r="F22" s="72">
        <f>SUM(F18:F21)</f>
        <v>701.96</v>
      </c>
      <c r="G22" s="72"/>
      <c r="H22" s="7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</row>
    <row r="23" spans="1:256" x14ac:dyDescent="0.25">
      <c r="A23" s="120" t="s">
        <v>282</v>
      </c>
      <c r="B23" s="120"/>
      <c r="C23" s="176"/>
      <c r="D23" s="176"/>
      <c r="E23" s="176"/>
      <c r="F23" s="176"/>
      <c r="G23" s="120"/>
      <c r="H23" s="120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</row>
    <row r="24" spans="1:256" s="75" customFormat="1" ht="12.6" customHeight="1" x14ac:dyDescent="0.2">
      <c r="A24" s="18" t="s">
        <v>35</v>
      </c>
      <c r="B24" s="26">
        <v>50</v>
      </c>
      <c r="C24" s="9">
        <v>3.5</v>
      </c>
      <c r="D24" s="9">
        <v>2.8</v>
      </c>
      <c r="E24" s="9">
        <v>15.1</v>
      </c>
      <c r="F24" s="9">
        <v>102.4</v>
      </c>
      <c r="G24" s="20" t="s">
        <v>36</v>
      </c>
      <c r="H24" s="39" t="s">
        <v>37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6" x14ac:dyDescent="0.2">
      <c r="A25" s="175" t="s">
        <v>38</v>
      </c>
      <c r="B25" s="91">
        <v>215</v>
      </c>
      <c r="C25" s="92">
        <v>7.0000000000000007E-2</v>
      </c>
      <c r="D25" s="92">
        <v>0.02</v>
      </c>
      <c r="E25" s="92">
        <v>15</v>
      </c>
      <c r="F25" s="92">
        <v>60</v>
      </c>
      <c r="G25" s="91" t="s">
        <v>39</v>
      </c>
      <c r="H25" s="35" t="s">
        <v>40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6" x14ac:dyDescent="0.25">
      <c r="A26" s="28" t="s">
        <v>27</v>
      </c>
      <c r="B26" s="2">
        <f>SUM(B24:B25)</f>
        <v>265</v>
      </c>
      <c r="C26" s="2">
        <f>SUM(C24:C25)</f>
        <v>3.57</v>
      </c>
      <c r="D26" s="2">
        <f>SUM(D24:D25)</f>
        <v>2.82</v>
      </c>
      <c r="E26" s="2">
        <f>SUM(E24:E25)</f>
        <v>30.1</v>
      </c>
      <c r="F26" s="2">
        <f>SUM(F24:F25)</f>
        <v>162.4</v>
      </c>
      <c r="G26" s="2"/>
      <c r="H26" s="2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</row>
    <row r="27" spans="1:256" x14ac:dyDescent="0.25">
      <c r="A27" s="28" t="s">
        <v>125</v>
      </c>
      <c r="B27" s="2">
        <f>SUM(B22,B26)</f>
        <v>770</v>
      </c>
      <c r="C27" s="2">
        <f>SUM(C22,C26)</f>
        <v>28.79</v>
      </c>
      <c r="D27" s="2">
        <f>SUM(D22,D26)</f>
        <v>31.2</v>
      </c>
      <c r="E27" s="2">
        <f>SUM(E22,E26)</f>
        <v>113.83000000000001</v>
      </c>
      <c r="F27" s="2">
        <f>SUM(F22,F26)</f>
        <v>864.36</v>
      </c>
      <c r="G27" s="2"/>
      <c r="H27" s="2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</row>
    <row r="28" spans="1:256" x14ac:dyDescent="0.25">
      <c r="A28" s="117" t="s">
        <v>43</v>
      </c>
      <c r="B28" s="118"/>
      <c r="C28" s="118"/>
      <c r="D28" s="118"/>
      <c r="E28" s="118"/>
      <c r="F28" s="118"/>
      <c r="G28" s="118"/>
      <c r="H28" s="119"/>
    </row>
    <row r="29" spans="1:256" ht="14.25" customHeight="1" x14ac:dyDescent="0.2">
      <c r="A29" s="2" t="s">
        <v>3</v>
      </c>
      <c r="B29" s="2" t="s">
        <v>4</v>
      </c>
      <c r="C29" s="3" t="s">
        <v>5</v>
      </c>
      <c r="D29" s="3" t="s">
        <v>6</v>
      </c>
      <c r="E29" s="3" t="s">
        <v>7</v>
      </c>
      <c r="F29" s="4" t="s">
        <v>8</v>
      </c>
      <c r="G29" s="72" t="s">
        <v>9</v>
      </c>
      <c r="H29" s="3" t="s">
        <v>10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6" x14ac:dyDescent="0.25">
      <c r="A30" s="112" t="s">
        <v>280</v>
      </c>
      <c r="B30" s="113"/>
      <c r="C30" s="114"/>
      <c r="D30" s="114"/>
      <c r="E30" s="114"/>
      <c r="F30" s="114"/>
      <c r="G30" s="113"/>
      <c r="H30" s="115"/>
    </row>
    <row r="31" spans="1:256" ht="24" x14ac:dyDescent="0.2">
      <c r="A31" s="7" t="s">
        <v>44</v>
      </c>
      <c r="B31" s="8">
        <v>50</v>
      </c>
      <c r="C31" s="9">
        <v>0.55000000000000004</v>
      </c>
      <c r="D31" s="9">
        <v>0.1</v>
      </c>
      <c r="E31" s="9">
        <v>1.9</v>
      </c>
      <c r="F31" s="9">
        <v>11</v>
      </c>
      <c r="G31" s="10" t="s">
        <v>45</v>
      </c>
      <c r="H31" s="39" t="s">
        <v>46</v>
      </c>
    </row>
    <row r="32" spans="1:256" s="17" customFormat="1" ht="24.75" customHeight="1" x14ac:dyDescent="0.2">
      <c r="A32" s="12" t="s">
        <v>47</v>
      </c>
      <c r="B32" s="44">
        <v>100</v>
      </c>
      <c r="C32" s="44">
        <v>18.5</v>
      </c>
      <c r="D32" s="44">
        <v>17.7</v>
      </c>
      <c r="E32" s="44">
        <v>23.5</v>
      </c>
      <c r="F32" s="44">
        <v>287.7</v>
      </c>
      <c r="G32" s="44" t="s">
        <v>283</v>
      </c>
      <c r="H32" s="45" t="s">
        <v>49</v>
      </c>
    </row>
    <row r="33" spans="1:255" ht="12.75" customHeight="1" x14ac:dyDescent="0.25">
      <c r="A33" s="62" t="s">
        <v>50</v>
      </c>
      <c r="B33" s="8">
        <v>180</v>
      </c>
      <c r="C33" s="41">
        <v>3.67</v>
      </c>
      <c r="D33" s="41">
        <v>5.76</v>
      </c>
      <c r="E33" s="41">
        <v>24.53</v>
      </c>
      <c r="F33" s="41">
        <v>164.7</v>
      </c>
      <c r="G33" s="100" t="s">
        <v>51</v>
      </c>
      <c r="H33" s="62" t="s">
        <v>52</v>
      </c>
    </row>
    <row r="34" spans="1:255" x14ac:dyDescent="0.2">
      <c r="A34" s="175" t="s">
        <v>38</v>
      </c>
      <c r="B34" s="91">
        <v>215</v>
      </c>
      <c r="C34" s="92">
        <v>7.0000000000000007E-2</v>
      </c>
      <c r="D34" s="92">
        <v>0.02</v>
      </c>
      <c r="E34" s="92">
        <v>15</v>
      </c>
      <c r="F34" s="92">
        <v>60</v>
      </c>
      <c r="G34" s="91" t="s">
        <v>39</v>
      </c>
      <c r="H34" s="35" t="s">
        <v>40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x14ac:dyDescent="0.25">
      <c r="A35" s="25" t="s">
        <v>41</v>
      </c>
      <c r="B35" s="93">
        <v>20</v>
      </c>
      <c r="C35" s="94">
        <v>1.3</v>
      </c>
      <c r="D35" s="94">
        <v>0.2</v>
      </c>
      <c r="E35" s="94">
        <v>8.6</v>
      </c>
      <c r="F35" s="94">
        <v>43</v>
      </c>
      <c r="G35" s="71" t="s">
        <v>25</v>
      </c>
      <c r="H35" s="18" t="s">
        <v>42</v>
      </c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x14ac:dyDescent="0.25">
      <c r="A36" s="28" t="s">
        <v>27</v>
      </c>
      <c r="B36" s="2">
        <f>SUM(B31:B35)</f>
        <v>565</v>
      </c>
      <c r="C36" s="72">
        <f>SUM(C31:C35)</f>
        <v>24.09</v>
      </c>
      <c r="D36" s="72">
        <f>SUM(D31:D35)</f>
        <v>23.78</v>
      </c>
      <c r="E36" s="72">
        <f>SUM(E31:E35)</f>
        <v>73.53</v>
      </c>
      <c r="F36" s="72">
        <f>SUM(F31:F35)</f>
        <v>566.4</v>
      </c>
      <c r="G36" s="72"/>
      <c r="H36" s="72"/>
    </row>
    <row r="37" spans="1:255" x14ac:dyDescent="0.25">
      <c r="A37" s="120" t="s">
        <v>282</v>
      </c>
      <c r="B37" s="120"/>
      <c r="C37" s="176"/>
      <c r="D37" s="176"/>
      <c r="E37" s="176"/>
      <c r="F37" s="176"/>
      <c r="G37" s="120"/>
      <c r="H37" s="120"/>
    </row>
    <row r="38" spans="1:255" x14ac:dyDescent="0.2">
      <c r="A38" s="90" t="s">
        <v>97</v>
      </c>
      <c r="B38" s="8">
        <v>50</v>
      </c>
      <c r="C38" s="41">
        <v>3.54</v>
      </c>
      <c r="D38" s="41">
        <v>6.57</v>
      </c>
      <c r="E38" s="41">
        <v>27.87</v>
      </c>
      <c r="F38" s="41">
        <v>185</v>
      </c>
      <c r="G38" s="91" t="s">
        <v>98</v>
      </c>
      <c r="H38" s="35" t="s">
        <v>99</v>
      </c>
    </row>
    <row r="39" spans="1:255" x14ac:dyDescent="0.2">
      <c r="A39" s="175" t="s">
        <v>38</v>
      </c>
      <c r="B39" s="91">
        <v>215</v>
      </c>
      <c r="C39" s="92">
        <v>7.0000000000000007E-2</v>
      </c>
      <c r="D39" s="92">
        <v>0.02</v>
      </c>
      <c r="E39" s="92">
        <v>15</v>
      </c>
      <c r="F39" s="92">
        <v>60</v>
      </c>
      <c r="G39" s="91" t="s">
        <v>39</v>
      </c>
      <c r="H39" s="35" t="s">
        <v>40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x14ac:dyDescent="0.25">
      <c r="A40" s="28" t="s">
        <v>27</v>
      </c>
      <c r="B40" s="2">
        <f>SUM(B38:B39)</f>
        <v>265</v>
      </c>
      <c r="C40" s="2">
        <f>SUM(C38:C39)</f>
        <v>3.61</v>
      </c>
      <c r="D40" s="2">
        <f>SUM(D38:D39)</f>
        <v>6.59</v>
      </c>
      <c r="E40" s="2">
        <f>SUM(E38:E39)</f>
        <v>42.870000000000005</v>
      </c>
      <c r="F40" s="2">
        <f>SUM(F38:F39)</f>
        <v>245</v>
      </c>
      <c r="G40" s="2"/>
      <c r="H40" s="2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</row>
    <row r="41" spans="1:255" x14ac:dyDescent="0.25">
      <c r="A41" s="28" t="s">
        <v>125</v>
      </c>
      <c r="B41" s="2">
        <f>SUM(B36,B40)</f>
        <v>830</v>
      </c>
      <c r="C41" s="2">
        <f>SUM(C36,C40)</f>
        <v>27.7</v>
      </c>
      <c r="D41" s="2">
        <f>SUM(D36,D40)</f>
        <v>30.37</v>
      </c>
      <c r="E41" s="2">
        <f>SUM(E36,E40)</f>
        <v>116.4</v>
      </c>
      <c r="F41" s="2">
        <f>SUM(F36,F40)</f>
        <v>811.4</v>
      </c>
      <c r="G41" s="2"/>
      <c r="H41" s="2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</row>
    <row r="42" spans="1:255" x14ac:dyDescent="0.25">
      <c r="A42" s="117" t="s">
        <v>53</v>
      </c>
      <c r="B42" s="118"/>
      <c r="C42" s="118"/>
      <c r="D42" s="118"/>
      <c r="E42" s="118"/>
      <c r="F42" s="118"/>
      <c r="G42" s="118"/>
      <c r="H42" s="119"/>
    </row>
    <row r="43" spans="1:255" ht="14.25" customHeight="1" x14ac:dyDescent="0.2">
      <c r="A43" s="2" t="s">
        <v>3</v>
      </c>
      <c r="B43" s="2" t="s">
        <v>4</v>
      </c>
      <c r="C43" s="3" t="s">
        <v>5</v>
      </c>
      <c r="D43" s="3" t="s">
        <v>6</v>
      </c>
      <c r="E43" s="3" t="s">
        <v>7</v>
      </c>
      <c r="F43" s="4" t="s">
        <v>8</v>
      </c>
      <c r="G43" s="72" t="s">
        <v>9</v>
      </c>
      <c r="H43" s="3" t="s">
        <v>10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pans="1:255" x14ac:dyDescent="0.25">
      <c r="A44" s="112" t="s">
        <v>280</v>
      </c>
      <c r="B44" s="113"/>
      <c r="C44" s="114"/>
      <c r="D44" s="114"/>
      <c r="E44" s="114"/>
      <c r="F44" s="114"/>
      <c r="G44" s="113"/>
      <c r="H44" s="115"/>
    </row>
    <row r="45" spans="1:255" x14ac:dyDescent="0.2">
      <c r="A45" s="46" t="s">
        <v>54</v>
      </c>
      <c r="B45" s="33">
        <v>100</v>
      </c>
      <c r="C45" s="47">
        <v>0.94</v>
      </c>
      <c r="D45" s="47">
        <v>10.14</v>
      </c>
      <c r="E45" s="47">
        <v>2.38</v>
      </c>
      <c r="F45" s="47">
        <v>104.9</v>
      </c>
      <c r="G45" s="10" t="s">
        <v>55</v>
      </c>
      <c r="H45" s="35" t="s">
        <v>56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</row>
    <row r="46" spans="1:255" s="6" customFormat="1" x14ac:dyDescent="0.2">
      <c r="A46" s="7" t="s">
        <v>57</v>
      </c>
      <c r="B46" s="33">
        <v>100</v>
      </c>
      <c r="C46" s="41">
        <v>16.309999999999999</v>
      </c>
      <c r="D46" s="41">
        <v>9.5399999999999991</v>
      </c>
      <c r="E46" s="41">
        <v>12.3</v>
      </c>
      <c r="F46" s="41">
        <v>200.8</v>
      </c>
      <c r="G46" s="69" t="s">
        <v>284</v>
      </c>
      <c r="H46" s="35" t="s">
        <v>59</v>
      </c>
    </row>
    <row r="47" spans="1:255" x14ac:dyDescent="0.25">
      <c r="A47" s="7" t="s">
        <v>60</v>
      </c>
      <c r="B47" s="92">
        <v>180</v>
      </c>
      <c r="C47" s="92">
        <v>10.32</v>
      </c>
      <c r="D47" s="92">
        <v>7.31</v>
      </c>
      <c r="E47" s="92">
        <v>46.37</v>
      </c>
      <c r="F47" s="92">
        <v>292.5</v>
      </c>
      <c r="G47" s="92" t="s">
        <v>127</v>
      </c>
      <c r="H47" s="101" t="s">
        <v>62</v>
      </c>
    </row>
    <row r="48" spans="1:255" x14ac:dyDescent="0.2">
      <c r="A48" s="175" t="s">
        <v>38</v>
      </c>
      <c r="B48" s="91">
        <v>215</v>
      </c>
      <c r="C48" s="92">
        <v>7.0000000000000007E-2</v>
      </c>
      <c r="D48" s="92">
        <v>0.02</v>
      </c>
      <c r="E48" s="92">
        <v>15</v>
      </c>
      <c r="F48" s="92">
        <v>60</v>
      </c>
      <c r="G48" s="91" t="s">
        <v>39</v>
      </c>
      <c r="H48" s="35" t="s">
        <v>40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</row>
    <row r="49" spans="1:256" x14ac:dyDescent="0.25">
      <c r="A49" s="25" t="s">
        <v>126</v>
      </c>
      <c r="B49" s="26">
        <v>20</v>
      </c>
      <c r="C49" s="41">
        <v>1.6</v>
      </c>
      <c r="D49" s="41">
        <v>0.2</v>
      </c>
      <c r="E49" s="41">
        <v>10.199999999999999</v>
      </c>
      <c r="F49" s="41">
        <v>50</v>
      </c>
      <c r="G49" s="20" t="s">
        <v>25</v>
      </c>
      <c r="H49" s="27" t="s">
        <v>26</v>
      </c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</row>
    <row r="50" spans="1:256" x14ac:dyDescent="0.25">
      <c r="A50" s="28" t="s">
        <v>27</v>
      </c>
      <c r="B50" s="2">
        <f>SUM(B45:B49)</f>
        <v>615</v>
      </c>
      <c r="C50" s="72">
        <f>SUM(C45:C49)</f>
        <v>29.240000000000002</v>
      </c>
      <c r="D50" s="72">
        <f>SUM(D45:D49)</f>
        <v>27.209999999999997</v>
      </c>
      <c r="E50" s="72">
        <f>SUM(E45:E49)</f>
        <v>86.25</v>
      </c>
      <c r="F50" s="72">
        <f>SUM(F45:F49)</f>
        <v>708.2</v>
      </c>
      <c r="G50" s="72"/>
      <c r="H50" s="72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</row>
    <row r="51" spans="1:256" x14ac:dyDescent="0.25">
      <c r="A51" s="120" t="s">
        <v>282</v>
      </c>
      <c r="B51" s="120"/>
      <c r="C51" s="176"/>
      <c r="D51" s="176"/>
      <c r="E51" s="176"/>
      <c r="F51" s="176"/>
      <c r="G51" s="120"/>
      <c r="H51" s="120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</row>
    <row r="52" spans="1:256" s="75" customFormat="1" x14ac:dyDescent="0.2">
      <c r="A52" s="25" t="s">
        <v>63</v>
      </c>
      <c r="B52" s="52">
        <v>50</v>
      </c>
      <c r="C52" s="9">
        <v>3.5</v>
      </c>
      <c r="D52" s="9">
        <v>4.01</v>
      </c>
      <c r="E52" s="9">
        <v>24.35</v>
      </c>
      <c r="F52" s="9">
        <v>147.5</v>
      </c>
      <c r="G52" s="53" t="s">
        <v>64</v>
      </c>
      <c r="H52" s="39" t="s">
        <v>65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pans="1:256" x14ac:dyDescent="0.2">
      <c r="A53" s="175" t="s">
        <v>38</v>
      </c>
      <c r="B53" s="91">
        <v>215</v>
      </c>
      <c r="C53" s="92">
        <v>7.0000000000000007E-2</v>
      </c>
      <c r="D53" s="92">
        <v>0.02</v>
      </c>
      <c r="E53" s="92">
        <v>15</v>
      </c>
      <c r="F53" s="92">
        <v>60</v>
      </c>
      <c r="G53" s="91" t="s">
        <v>39</v>
      </c>
      <c r="H53" s="35" t="s">
        <v>40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</row>
    <row r="54" spans="1:256" x14ac:dyDescent="0.25">
      <c r="A54" s="28" t="s">
        <v>27</v>
      </c>
      <c r="B54" s="2">
        <f>SUM(B52:B53)</f>
        <v>265</v>
      </c>
      <c r="C54" s="2">
        <f>SUM(C52:C53)</f>
        <v>3.57</v>
      </c>
      <c r="D54" s="2">
        <f>SUM(D52:D53)</f>
        <v>4.0299999999999994</v>
      </c>
      <c r="E54" s="2">
        <f>SUM(E52:E53)</f>
        <v>39.35</v>
      </c>
      <c r="F54" s="2">
        <f>SUM(F52:F53)</f>
        <v>207.5</v>
      </c>
      <c r="G54" s="2"/>
      <c r="H54" s="2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</row>
    <row r="55" spans="1:256" x14ac:dyDescent="0.25">
      <c r="A55" s="28" t="s">
        <v>125</v>
      </c>
      <c r="B55" s="2">
        <f>SUM(B50,B54)</f>
        <v>880</v>
      </c>
      <c r="C55" s="2">
        <f>SUM(C50,C54)</f>
        <v>32.81</v>
      </c>
      <c r="D55" s="2">
        <f>SUM(D50,D54)</f>
        <v>31.239999999999995</v>
      </c>
      <c r="E55" s="2">
        <f>SUM(E50,E54)</f>
        <v>125.6</v>
      </c>
      <c r="F55" s="2">
        <f>SUM(F50,F54)</f>
        <v>915.7</v>
      </c>
      <c r="G55" s="2"/>
      <c r="H55" s="2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</row>
    <row r="56" spans="1:256" x14ac:dyDescent="0.25">
      <c r="A56" s="117" t="s">
        <v>66</v>
      </c>
      <c r="B56" s="118"/>
      <c r="C56" s="118"/>
      <c r="D56" s="118"/>
      <c r="E56" s="118"/>
      <c r="F56" s="118"/>
      <c r="G56" s="118"/>
      <c r="H56" s="119"/>
    </row>
    <row r="57" spans="1:256" ht="12" customHeight="1" x14ac:dyDescent="0.2">
      <c r="A57" s="2" t="s">
        <v>3</v>
      </c>
      <c r="B57" s="2" t="s">
        <v>4</v>
      </c>
      <c r="C57" s="3" t="s">
        <v>5</v>
      </c>
      <c r="D57" s="3" t="s">
        <v>6</v>
      </c>
      <c r="E57" s="3" t="s">
        <v>7</v>
      </c>
      <c r="F57" s="4" t="s">
        <v>8</v>
      </c>
      <c r="G57" s="72" t="s">
        <v>9</v>
      </c>
      <c r="H57" s="3" t="s">
        <v>10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1:256" x14ac:dyDescent="0.25">
      <c r="A58" s="112" t="s">
        <v>280</v>
      </c>
      <c r="B58" s="113"/>
      <c r="C58" s="114"/>
      <c r="D58" s="114"/>
      <c r="E58" s="114"/>
      <c r="F58" s="114"/>
      <c r="G58" s="113"/>
      <c r="H58" s="115"/>
    </row>
    <row r="59" spans="1:256" ht="24" x14ac:dyDescent="0.25">
      <c r="A59" s="7" t="s">
        <v>285</v>
      </c>
      <c r="B59" s="8">
        <v>50</v>
      </c>
      <c r="C59" s="94">
        <v>0.55000000000000004</v>
      </c>
      <c r="D59" s="94">
        <v>0.1</v>
      </c>
      <c r="E59" s="94">
        <v>1.9</v>
      </c>
      <c r="F59" s="94">
        <v>11</v>
      </c>
      <c r="G59" s="100" t="s">
        <v>45</v>
      </c>
      <c r="H59" s="62" t="s">
        <v>46</v>
      </c>
    </row>
    <row r="60" spans="1:256" customFormat="1" ht="15" x14ac:dyDescent="0.25">
      <c r="A60" s="12" t="s">
        <v>208</v>
      </c>
      <c r="B60" s="76">
        <v>250</v>
      </c>
      <c r="C60" s="14">
        <v>16.91</v>
      </c>
      <c r="D60" s="14">
        <v>19.899999999999999</v>
      </c>
      <c r="E60" s="14">
        <v>42.64</v>
      </c>
      <c r="F60" s="14">
        <v>418</v>
      </c>
      <c r="G60" s="36" t="s">
        <v>281</v>
      </c>
      <c r="H60" s="12" t="s">
        <v>209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">
      <c r="A61" s="175" t="s">
        <v>38</v>
      </c>
      <c r="B61" s="91">
        <v>215</v>
      </c>
      <c r="C61" s="92">
        <v>7.0000000000000007E-2</v>
      </c>
      <c r="D61" s="92">
        <v>0.02</v>
      </c>
      <c r="E61" s="92">
        <v>15</v>
      </c>
      <c r="F61" s="92">
        <v>60</v>
      </c>
      <c r="G61" s="91" t="s">
        <v>39</v>
      </c>
      <c r="H61" s="35" t="s">
        <v>40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</row>
    <row r="62" spans="1:256" x14ac:dyDescent="0.25">
      <c r="A62" s="25" t="s">
        <v>41</v>
      </c>
      <c r="B62" s="93">
        <v>20</v>
      </c>
      <c r="C62" s="94">
        <v>1.3</v>
      </c>
      <c r="D62" s="94">
        <v>0.2</v>
      </c>
      <c r="E62" s="94">
        <v>8.6</v>
      </c>
      <c r="F62" s="94">
        <v>43</v>
      </c>
      <c r="G62" s="71" t="s">
        <v>25</v>
      </c>
      <c r="H62" s="18" t="s">
        <v>42</v>
      </c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</row>
    <row r="63" spans="1:256" x14ac:dyDescent="0.25">
      <c r="A63" s="28" t="s">
        <v>27</v>
      </c>
      <c r="B63" s="2">
        <f>SUM(B59:B62)</f>
        <v>535</v>
      </c>
      <c r="C63" s="72">
        <f>SUM(C59:C62)</f>
        <v>18.830000000000002</v>
      </c>
      <c r="D63" s="72">
        <f>SUM(D59:D62)</f>
        <v>20.22</v>
      </c>
      <c r="E63" s="72">
        <f>SUM(E59:E62)</f>
        <v>68.14</v>
      </c>
      <c r="F63" s="72">
        <f>SUM(F59:F62)</f>
        <v>532</v>
      </c>
      <c r="G63" s="72"/>
      <c r="H63" s="72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</row>
    <row r="64" spans="1:256" x14ac:dyDescent="0.25">
      <c r="A64" s="120" t="s">
        <v>282</v>
      </c>
      <c r="B64" s="120"/>
      <c r="C64" s="176"/>
      <c r="D64" s="176"/>
      <c r="E64" s="176"/>
      <c r="F64" s="176"/>
      <c r="G64" s="120"/>
      <c r="H64" s="120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</row>
    <row r="65" spans="1:255" ht="24" x14ac:dyDescent="0.25">
      <c r="A65" s="31" t="s">
        <v>128</v>
      </c>
      <c r="B65" s="105">
        <v>50</v>
      </c>
      <c r="C65" s="41">
        <v>4.3600000000000003</v>
      </c>
      <c r="D65" s="41">
        <v>4.84</v>
      </c>
      <c r="E65" s="41">
        <v>29.04</v>
      </c>
      <c r="F65" s="41">
        <v>180.87</v>
      </c>
      <c r="G65" s="91" t="s">
        <v>129</v>
      </c>
      <c r="H65" s="62" t="s">
        <v>130</v>
      </c>
    </row>
    <row r="66" spans="1:255" x14ac:dyDescent="0.2">
      <c r="A66" s="175" t="s">
        <v>38</v>
      </c>
      <c r="B66" s="91">
        <v>215</v>
      </c>
      <c r="C66" s="92">
        <v>7.0000000000000007E-2</v>
      </c>
      <c r="D66" s="92">
        <v>0.02</v>
      </c>
      <c r="E66" s="92">
        <v>15</v>
      </c>
      <c r="F66" s="92">
        <v>60</v>
      </c>
      <c r="G66" s="91" t="s">
        <v>39</v>
      </c>
      <c r="H66" s="35" t="s">
        <v>40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pans="1:255" x14ac:dyDescent="0.25">
      <c r="A67" s="28" t="s">
        <v>27</v>
      </c>
      <c r="B67" s="2">
        <f>SUM(B65:B66)</f>
        <v>265</v>
      </c>
      <c r="C67" s="2">
        <f>SUM(C65:C66)</f>
        <v>4.4300000000000006</v>
      </c>
      <c r="D67" s="2">
        <f>SUM(D65:D66)</f>
        <v>4.8599999999999994</v>
      </c>
      <c r="E67" s="2">
        <f>SUM(E65:E66)</f>
        <v>44.04</v>
      </c>
      <c r="F67" s="2">
        <f>SUM(F65:F66)</f>
        <v>240.87</v>
      </c>
      <c r="G67" s="2"/>
      <c r="H67" s="2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</row>
    <row r="68" spans="1:255" x14ac:dyDescent="0.25">
      <c r="A68" s="28" t="s">
        <v>125</v>
      </c>
      <c r="B68" s="2">
        <f>SUM(B63,B67)</f>
        <v>800</v>
      </c>
      <c r="C68" s="2">
        <f>SUM(C63,C67)</f>
        <v>23.26</v>
      </c>
      <c r="D68" s="2">
        <f>SUM(D63,D67)</f>
        <v>25.08</v>
      </c>
      <c r="E68" s="2">
        <f>SUM(E63,E67)</f>
        <v>112.18</v>
      </c>
      <c r="F68" s="2">
        <f>SUM(F63,F67)</f>
        <v>772.87</v>
      </c>
      <c r="G68" s="2"/>
      <c r="H68" s="2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</row>
    <row r="69" spans="1:255" x14ac:dyDescent="0.25">
      <c r="A69" s="117" t="s">
        <v>75</v>
      </c>
      <c r="B69" s="118"/>
      <c r="C69" s="118"/>
      <c r="D69" s="118"/>
      <c r="E69" s="118"/>
      <c r="F69" s="118"/>
      <c r="G69" s="118"/>
      <c r="H69" s="119"/>
    </row>
    <row r="70" spans="1:255" ht="12.75" customHeight="1" x14ac:dyDescent="0.2">
      <c r="A70" s="2" t="s">
        <v>3</v>
      </c>
      <c r="B70" s="2" t="s">
        <v>4</v>
      </c>
      <c r="C70" s="3" t="s">
        <v>5</v>
      </c>
      <c r="D70" s="3" t="s">
        <v>6</v>
      </c>
      <c r="E70" s="3" t="s">
        <v>7</v>
      </c>
      <c r="F70" s="4" t="s">
        <v>8</v>
      </c>
      <c r="G70" s="72" t="s">
        <v>9</v>
      </c>
      <c r="H70" s="3" t="s">
        <v>10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pans="1:255" x14ac:dyDescent="0.25">
      <c r="A71" s="112" t="s">
        <v>280</v>
      </c>
      <c r="B71" s="113"/>
      <c r="C71" s="114"/>
      <c r="D71" s="114"/>
      <c r="E71" s="114"/>
      <c r="F71" s="114"/>
      <c r="G71" s="113"/>
      <c r="H71" s="115"/>
    </row>
    <row r="72" spans="1:255" s="75" customFormat="1" ht="24" x14ac:dyDescent="0.2">
      <c r="A72" s="31" t="s">
        <v>109</v>
      </c>
      <c r="B72" s="33">
        <v>100</v>
      </c>
      <c r="C72" s="47">
        <v>1.41</v>
      </c>
      <c r="D72" s="47">
        <v>6.01</v>
      </c>
      <c r="E72" s="47">
        <v>8.26</v>
      </c>
      <c r="F72" s="47">
        <v>92.8</v>
      </c>
      <c r="G72" s="34" t="s">
        <v>110</v>
      </c>
      <c r="H72" s="11" t="s">
        <v>111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x14ac:dyDescent="0.25">
      <c r="A73" s="60" t="s">
        <v>79</v>
      </c>
      <c r="B73" s="33">
        <v>250</v>
      </c>
      <c r="C73" s="9">
        <v>18.3</v>
      </c>
      <c r="D73" s="9">
        <v>15.2</v>
      </c>
      <c r="E73" s="9">
        <v>21.7</v>
      </c>
      <c r="F73" s="9">
        <v>297.10000000000002</v>
      </c>
      <c r="G73" s="10" t="s">
        <v>80</v>
      </c>
      <c r="H73" s="62" t="s">
        <v>81</v>
      </c>
      <c r="L73" s="63"/>
      <c r="M73" s="64"/>
      <c r="N73" s="65"/>
    </row>
    <row r="74" spans="1:255" x14ac:dyDescent="0.2">
      <c r="A74" s="175" t="s">
        <v>38</v>
      </c>
      <c r="B74" s="91">
        <v>215</v>
      </c>
      <c r="C74" s="92">
        <v>7.0000000000000007E-2</v>
      </c>
      <c r="D74" s="92">
        <v>0.02</v>
      </c>
      <c r="E74" s="92">
        <v>15</v>
      </c>
      <c r="F74" s="92">
        <v>60</v>
      </c>
      <c r="G74" s="91" t="s">
        <v>39</v>
      </c>
      <c r="H74" s="35" t="s">
        <v>40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pans="1:255" x14ac:dyDescent="0.25">
      <c r="A75" s="25" t="s">
        <v>126</v>
      </c>
      <c r="B75" s="26">
        <v>20</v>
      </c>
      <c r="C75" s="41">
        <v>1.6</v>
      </c>
      <c r="D75" s="41">
        <v>0.2</v>
      </c>
      <c r="E75" s="41">
        <v>10.199999999999999</v>
      </c>
      <c r="F75" s="41">
        <v>50</v>
      </c>
      <c r="G75" s="20" t="s">
        <v>25</v>
      </c>
      <c r="H75" s="27" t="s">
        <v>26</v>
      </c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</row>
    <row r="76" spans="1:255" x14ac:dyDescent="0.25">
      <c r="A76" s="28" t="s">
        <v>27</v>
      </c>
      <c r="B76" s="2">
        <f>SUM(B72:B75)</f>
        <v>585</v>
      </c>
      <c r="C76" s="72">
        <f>SUM(C72:C75)</f>
        <v>21.380000000000003</v>
      </c>
      <c r="D76" s="72">
        <f>SUM(D72:D75)</f>
        <v>21.43</v>
      </c>
      <c r="E76" s="72">
        <f>SUM(E72:E75)</f>
        <v>55.16</v>
      </c>
      <c r="F76" s="72">
        <f>SUM(F72:F75)</f>
        <v>499.90000000000003</v>
      </c>
      <c r="G76" s="72"/>
      <c r="H76" s="72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</row>
    <row r="77" spans="1:255" x14ac:dyDescent="0.25">
      <c r="A77" s="120" t="s">
        <v>282</v>
      </c>
      <c r="B77" s="120"/>
      <c r="C77" s="176"/>
      <c r="D77" s="176"/>
      <c r="E77" s="176"/>
      <c r="F77" s="176"/>
      <c r="G77" s="120"/>
      <c r="H77" s="120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</row>
    <row r="78" spans="1:255" x14ac:dyDescent="0.2">
      <c r="A78" s="7" t="s">
        <v>134</v>
      </c>
      <c r="B78" s="106">
        <v>50</v>
      </c>
      <c r="C78" s="41">
        <v>3.95</v>
      </c>
      <c r="D78" s="41">
        <v>4.0599999999999996</v>
      </c>
      <c r="E78" s="41">
        <v>22.24</v>
      </c>
      <c r="F78" s="41">
        <v>141.5</v>
      </c>
      <c r="G78" s="103" t="s">
        <v>135</v>
      </c>
      <c r="H78" s="35" t="s">
        <v>136</v>
      </c>
    </row>
    <row r="79" spans="1:255" x14ac:dyDescent="0.2">
      <c r="A79" s="175" t="s">
        <v>38</v>
      </c>
      <c r="B79" s="91">
        <v>215</v>
      </c>
      <c r="C79" s="92">
        <v>7.0000000000000007E-2</v>
      </c>
      <c r="D79" s="92">
        <v>0.02</v>
      </c>
      <c r="E79" s="92">
        <v>15</v>
      </c>
      <c r="F79" s="92">
        <v>60</v>
      </c>
      <c r="G79" s="91" t="s">
        <v>39</v>
      </c>
      <c r="H79" s="35" t="s">
        <v>40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</row>
    <row r="80" spans="1:255" x14ac:dyDescent="0.25">
      <c r="A80" s="28" t="s">
        <v>27</v>
      </c>
      <c r="B80" s="2">
        <f>SUM(B78:B79)</f>
        <v>265</v>
      </c>
      <c r="C80" s="2">
        <f>SUM(C78:C79)</f>
        <v>4.0200000000000005</v>
      </c>
      <c r="D80" s="2">
        <f>SUM(D78:D79)</f>
        <v>4.0799999999999992</v>
      </c>
      <c r="E80" s="2">
        <f>SUM(E78:E79)</f>
        <v>37.239999999999995</v>
      </c>
      <c r="F80" s="2">
        <f>SUM(F78:F79)</f>
        <v>201.5</v>
      </c>
      <c r="G80" s="2"/>
      <c r="H80" s="2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</row>
    <row r="81" spans="1:255" x14ac:dyDescent="0.25">
      <c r="A81" s="28" t="s">
        <v>125</v>
      </c>
      <c r="B81" s="2">
        <f>SUM(B76,B80)</f>
        <v>850</v>
      </c>
      <c r="C81" s="2">
        <f>SUM(C76,C80)</f>
        <v>25.400000000000002</v>
      </c>
      <c r="D81" s="2">
        <f>SUM(D76,D80)</f>
        <v>25.509999999999998</v>
      </c>
      <c r="E81" s="2">
        <f>SUM(E76,E80)</f>
        <v>92.399999999999991</v>
      </c>
      <c r="F81" s="2">
        <f>SUM(F76,F80)</f>
        <v>701.40000000000009</v>
      </c>
      <c r="G81" s="2"/>
      <c r="H81" s="2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</row>
    <row r="82" spans="1:255" ht="12.75" x14ac:dyDescent="0.25">
      <c r="A82" s="122" t="s">
        <v>82</v>
      </c>
      <c r="B82" s="123"/>
      <c r="C82" s="123"/>
      <c r="D82" s="123"/>
      <c r="E82" s="123"/>
      <c r="F82" s="123"/>
      <c r="G82" s="123"/>
      <c r="H82" s="124"/>
    </row>
    <row r="83" spans="1:255" x14ac:dyDescent="0.25">
      <c r="A83" s="117" t="s">
        <v>2</v>
      </c>
      <c r="B83" s="118"/>
      <c r="C83" s="118"/>
      <c r="D83" s="118"/>
      <c r="E83" s="118"/>
      <c r="F83" s="118"/>
      <c r="G83" s="118"/>
      <c r="H83" s="119"/>
    </row>
    <row r="84" spans="1:255" ht="12" customHeight="1" x14ac:dyDescent="0.2">
      <c r="A84" s="2" t="s">
        <v>3</v>
      </c>
      <c r="B84" s="2" t="s">
        <v>4</v>
      </c>
      <c r="C84" s="3" t="s">
        <v>5</v>
      </c>
      <c r="D84" s="3" t="s">
        <v>6</v>
      </c>
      <c r="E84" s="3" t="s">
        <v>7</v>
      </c>
      <c r="F84" s="4" t="s">
        <v>8</v>
      </c>
      <c r="G84" s="72" t="s">
        <v>9</v>
      </c>
      <c r="H84" s="3" t="s">
        <v>10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</row>
    <row r="85" spans="1:255" x14ac:dyDescent="0.25">
      <c r="A85" s="112" t="s">
        <v>280</v>
      </c>
      <c r="B85" s="113"/>
      <c r="C85" s="114"/>
      <c r="D85" s="114"/>
      <c r="E85" s="114"/>
      <c r="F85" s="114"/>
      <c r="G85" s="113"/>
      <c r="H85" s="115"/>
    </row>
    <row r="86" spans="1:255" ht="24" x14ac:dyDescent="0.25">
      <c r="A86" s="7" t="s">
        <v>285</v>
      </c>
      <c r="B86" s="8">
        <v>50</v>
      </c>
      <c r="C86" s="94">
        <v>0.55000000000000004</v>
      </c>
      <c r="D86" s="94">
        <v>0.1</v>
      </c>
      <c r="E86" s="94">
        <v>1.9</v>
      </c>
      <c r="F86" s="94">
        <v>11</v>
      </c>
      <c r="G86" s="100" t="s">
        <v>45</v>
      </c>
      <c r="H86" s="62" t="s">
        <v>46</v>
      </c>
    </row>
    <row r="87" spans="1:255" s="17" customFormat="1" ht="13.5" customHeight="1" x14ac:dyDescent="0.2">
      <c r="A87" s="177" t="s">
        <v>83</v>
      </c>
      <c r="B87" s="76">
        <v>100</v>
      </c>
      <c r="C87" s="14">
        <v>16.32</v>
      </c>
      <c r="D87" s="14">
        <v>12.3</v>
      </c>
      <c r="E87" s="14">
        <v>14.38</v>
      </c>
      <c r="F87" s="14">
        <v>242.41</v>
      </c>
      <c r="G87" s="66" t="s">
        <v>286</v>
      </c>
      <c r="H87" s="45" t="s">
        <v>85</v>
      </c>
    </row>
    <row r="88" spans="1:255" ht="24" x14ac:dyDescent="0.25">
      <c r="A88" s="18" t="s">
        <v>287</v>
      </c>
      <c r="B88" s="8">
        <v>180</v>
      </c>
      <c r="C88" s="41">
        <v>4.38</v>
      </c>
      <c r="D88" s="41">
        <v>6.44</v>
      </c>
      <c r="E88" s="41">
        <v>44.02</v>
      </c>
      <c r="F88" s="41">
        <v>251.64</v>
      </c>
      <c r="G88" s="92" t="s">
        <v>86</v>
      </c>
      <c r="H88" s="68" t="s">
        <v>87</v>
      </c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</row>
    <row r="89" spans="1:255" x14ac:dyDescent="0.2">
      <c r="A89" s="175" t="s">
        <v>38</v>
      </c>
      <c r="B89" s="91">
        <v>215</v>
      </c>
      <c r="C89" s="92">
        <v>7.0000000000000007E-2</v>
      </c>
      <c r="D89" s="92">
        <v>0.02</v>
      </c>
      <c r="E89" s="92">
        <v>15</v>
      </c>
      <c r="F89" s="92">
        <v>60</v>
      </c>
      <c r="G89" s="91" t="s">
        <v>39</v>
      </c>
      <c r="H89" s="35" t="s">
        <v>40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</row>
    <row r="90" spans="1:255" x14ac:dyDescent="0.25">
      <c r="A90" s="25" t="s">
        <v>126</v>
      </c>
      <c r="B90" s="26">
        <v>20</v>
      </c>
      <c r="C90" s="41">
        <v>1.6</v>
      </c>
      <c r="D90" s="41">
        <v>0.2</v>
      </c>
      <c r="E90" s="41">
        <v>10.199999999999999</v>
      </c>
      <c r="F90" s="41">
        <v>50</v>
      </c>
      <c r="G90" s="20" t="s">
        <v>25</v>
      </c>
      <c r="H90" s="27" t="s">
        <v>26</v>
      </c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88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88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88"/>
      <c r="HQ90" s="88"/>
      <c r="HR90" s="88"/>
      <c r="HS90" s="88"/>
      <c r="HT90" s="88"/>
      <c r="HU90" s="88"/>
      <c r="HV90" s="88"/>
      <c r="HW90" s="88"/>
      <c r="HX90" s="88"/>
      <c r="HY90" s="88"/>
      <c r="HZ90" s="88"/>
      <c r="IA90" s="88"/>
      <c r="IB90" s="88"/>
      <c r="IC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  <c r="IR90" s="88"/>
      <c r="IS90" s="88"/>
      <c r="IT90" s="88"/>
      <c r="IU90" s="88"/>
    </row>
    <row r="91" spans="1:255" x14ac:dyDescent="0.25">
      <c r="A91" s="28" t="s">
        <v>27</v>
      </c>
      <c r="B91" s="2">
        <f>SUM(B86:B90)</f>
        <v>565</v>
      </c>
      <c r="C91" s="72">
        <f>SUM(C86:C90)</f>
        <v>22.92</v>
      </c>
      <c r="D91" s="72">
        <f>SUM(D86:D90)</f>
        <v>19.059999999999999</v>
      </c>
      <c r="E91" s="72">
        <f>SUM(E86:E90)</f>
        <v>85.500000000000014</v>
      </c>
      <c r="F91" s="72">
        <f>SUM(F86:F90)</f>
        <v>615.04999999999995</v>
      </c>
      <c r="G91" s="72"/>
      <c r="H91" s="72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  <c r="IQ91" s="55"/>
      <c r="IR91" s="55"/>
      <c r="IS91" s="55"/>
      <c r="IT91" s="55"/>
      <c r="IU91" s="55"/>
    </row>
    <row r="92" spans="1:255" x14ac:dyDescent="0.25">
      <c r="A92" s="120" t="s">
        <v>282</v>
      </c>
      <c r="B92" s="120"/>
      <c r="C92" s="176"/>
      <c r="D92" s="176"/>
      <c r="E92" s="176"/>
      <c r="F92" s="176"/>
      <c r="G92" s="120"/>
      <c r="H92" s="120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  <c r="IQ92" s="55"/>
      <c r="IR92" s="55"/>
      <c r="IS92" s="55"/>
      <c r="IT92" s="55"/>
      <c r="IU92" s="55"/>
    </row>
    <row r="93" spans="1:255" s="75" customFormat="1" x14ac:dyDescent="0.2">
      <c r="A93" s="18" t="s">
        <v>88</v>
      </c>
      <c r="B93" s="26">
        <v>50</v>
      </c>
      <c r="C93" s="9">
        <v>5.15</v>
      </c>
      <c r="D93" s="9">
        <v>8.4</v>
      </c>
      <c r="E93" s="9">
        <v>40.880000000000003</v>
      </c>
      <c r="F93" s="9">
        <v>219.57</v>
      </c>
      <c r="G93" s="57" t="s">
        <v>89</v>
      </c>
      <c r="H93" s="67" t="s">
        <v>90</v>
      </c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8"/>
      <c r="IP93" s="58"/>
      <c r="IQ93" s="58"/>
      <c r="IR93" s="58"/>
      <c r="IS93" s="58"/>
      <c r="IT93" s="58"/>
      <c r="IU93" s="58"/>
    </row>
    <row r="94" spans="1:255" x14ac:dyDescent="0.2">
      <c r="A94" s="175" t="s">
        <v>38</v>
      </c>
      <c r="B94" s="91">
        <v>215</v>
      </c>
      <c r="C94" s="92">
        <v>7.0000000000000007E-2</v>
      </c>
      <c r="D94" s="92">
        <v>0.02</v>
      </c>
      <c r="E94" s="92">
        <v>15</v>
      </c>
      <c r="F94" s="92">
        <v>60</v>
      </c>
      <c r="G94" s="91" t="s">
        <v>39</v>
      </c>
      <c r="H94" s="35" t="s">
        <v>40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</row>
    <row r="95" spans="1:255" x14ac:dyDescent="0.25">
      <c r="A95" s="28" t="s">
        <v>27</v>
      </c>
      <c r="B95" s="2">
        <f>SUM(B93:B94)</f>
        <v>265</v>
      </c>
      <c r="C95" s="2">
        <f>SUM(C93:C94)</f>
        <v>5.2200000000000006</v>
      </c>
      <c r="D95" s="2">
        <f>SUM(D93:D94)</f>
        <v>8.42</v>
      </c>
      <c r="E95" s="2">
        <f>SUM(E93:E94)</f>
        <v>55.88</v>
      </c>
      <c r="F95" s="2">
        <f>SUM(F93:F94)</f>
        <v>279.57</v>
      </c>
      <c r="G95" s="2"/>
      <c r="H95" s="2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  <c r="IQ95" s="55"/>
      <c r="IR95" s="55"/>
      <c r="IS95" s="55"/>
      <c r="IT95" s="55"/>
      <c r="IU95" s="55"/>
    </row>
    <row r="96" spans="1:255" x14ac:dyDescent="0.25">
      <c r="A96" s="28" t="s">
        <v>125</v>
      </c>
      <c r="B96" s="2">
        <f>SUM(B91,B95)</f>
        <v>830</v>
      </c>
      <c r="C96" s="2">
        <f>SUM(C91,C95)</f>
        <v>28.14</v>
      </c>
      <c r="D96" s="2">
        <f>SUM(D91,D95)</f>
        <v>27.479999999999997</v>
      </c>
      <c r="E96" s="2">
        <f>SUM(E91,E95)</f>
        <v>141.38000000000002</v>
      </c>
      <c r="F96" s="2">
        <f>SUM(F91,F95)</f>
        <v>894.61999999999989</v>
      </c>
      <c r="G96" s="2"/>
      <c r="H96" s="2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  <c r="IQ96" s="55"/>
      <c r="IR96" s="55"/>
      <c r="IS96" s="55"/>
      <c r="IT96" s="55"/>
      <c r="IU96" s="55"/>
    </row>
    <row r="97" spans="1:256" x14ac:dyDescent="0.25">
      <c r="A97" s="117" t="s">
        <v>28</v>
      </c>
      <c r="B97" s="118"/>
      <c r="C97" s="118"/>
      <c r="D97" s="118"/>
      <c r="E97" s="118"/>
      <c r="F97" s="118"/>
      <c r="G97" s="118"/>
      <c r="H97" s="119"/>
    </row>
    <row r="98" spans="1:256" ht="13.5" customHeight="1" x14ac:dyDescent="0.2">
      <c r="A98" s="2" t="s">
        <v>3</v>
      </c>
      <c r="B98" s="2" t="s">
        <v>4</v>
      </c>
      <c r="C98" s="3" t="s">
        <v>5</v>
      </c>
      <c r="D98" s="3" t="s">
        <v>6</v>
      </c>
      <c r="E98" s="3" t="s">
        <v>7</v>
      </c>
      <c r="F98" s="4" t="s">
        <v>8</v>
      </c>
      <c r="G98" s="72" t="s">
        <v>9</v>
      </c>
      <c r="H98" s="3" t="s">
        <v>10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</row>
    <row r="99" spans="1:256" x14ac:dyDescent="0.25">
      <c r="A99" s="112" t="s">
        <v>280</v>
      </c>
      <c r="B99" s="113"/>
      <c r="C99" s="114"/>
      <c r="D99" s="114"/>
      <c r="E99" s="114"/>
      <c r="F99" s="114"/>
      <c r="G99" s="113"/>
      <c r="H99" s="115"/>
    </row>
    <row r="100" spans="1:256" s="75" customFormat="1" x14ac:dyDescent="0.2">
      <c r="A100" s="46" t="s">
        <v>54</v>
      </c>
      <c r="B100" s="33">
        <v>100</v>
      </c>
      <c r="C100" s="47">
        <v>0.94</v>
      </c>
      <c r="D100" s="47">
        <v>10.14</v>
      </c>
      <c r="E100" s="47">
        <v>2.38</v>
      </c>
      <c r="F100" s="47">
        <v>104.9</v>
      </c>
      <c r="G100" s="10" t="s">
        <v>55</v>
      </c>
      <c r="H100" s="35" t="s">
        <v>56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</row>
    <row r="101" spans="1:256" customFormat="1" ht="15" x14ac:dyDescent="0.25">
      <c r="A101" s="12" t="s">
        <v>208</v>
      </c>
      <c r="B101" s="76">
        <v>250</v>
      </c>
      <c r="C101" s="14">
        <v>16.91</v>
      </c>
      <c r="D101" s="14">
        <v>19.899999999999999</v>
      </c>
      <c r="E101" s="14">
        <v>42.64</v>
      </c>
      <c r="F101" s="14">
        <v>418</v>
      </c>
      <c r="G101" s="36" t="s">
        <v>281</v>
      </c>
      <c r="H101" s="12" t="s">
        <v>209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">
      <c r="A102" s="175" t="s">
        <v>38</v>
      </c>
      <c r="B102" s="91">
        <v>215</v>
      </c>
      <c r="C102" s="92">
        <v>7.0000000000000007E-2</v>
      </c>
      <c r="D102" s="92">
        <v>0.02</v>
      </c>
      <c r="E102" s="92">
        <v>15</v>
      </c>
      <c r="F102" s="92">
        <v>60</v>
      </c>
      <c r="G102" s="91" t="s">
        <v>39</v>
      </c>
      <c r="H102" s="35" t="s">
        <v>40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</row>
    <row r="103" spans="1:256" x14ac:dyDescent="0.25">
      <c r="A103" s="25" t="s">
        <v>41</v>
      </c>
      <c r="B103" s="93">
        <v>20</v>
      </c>
      <c r="C103" s="94">
        <v>1.3</v>
      </c>
      <c r="D103" s="94">
        <v>0.2</v>
      </c>
      <c r="E103" s="94">
        <v>8.6</v>
      </c>
      <c r="F103" s="94">
        <v>43</v>
      </c>
      <c r="G103" s="71" t="s">
        <v>25</v>
      </c>
      <c r="H103" s="18" t="s">
        <v>42</v>
      </c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88"/>
      <c r="FF103" s="88"/>
      <c r="FG103" s="88"/>
      <c r="FH103" s="88"/>
      <c r="FI103" s="88"/>
      <c r="FJ103" s="88"/>
      <c r="FK103" s="88"/>
      <c r="FL103" s="88"/>
      <c r="FM103" s="88"/>
      <c r="FN103" s="88"/>
      <c r="FO103" s="88"/>
      <c r="FP103" s="88"/>
      <c r="FQ103" s="88"/>
      <c r="FR103" s="88"/>
      <c r="FS103" s="88"/>
      <c r="FT103" s="88"/>
      <c r="FU103" s="88"/>
      <c r="FV103" s="88"/>
      <c r="FW103" s="88"/>
      <c r="FX103" s="88"/>
      <c r="FY103" s="88"/>
      <c r="FZ103" s="88"/>
      <c r="GA103" s="88"/>
      <c r="GB103" s="88"/>
      <c r="GC103" s="88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88"/>
      <c r="GQ103" s="88"/>
      <c r="GR103" s="88"/>
      <c r="GS103" s="88"/>
      <c r="GT103" s="88"/>
      <c r="GU103" s="88"/>
      <c r="GV103" s="88"/>
      <c r="GW103" s="88"/>
      <c r="GX103" s="88"/>
      <c r="GY103" s="88"/>
      <c r="GZ103" s="88"/>
      <c r="HA103" s="88"/>
      <c r="HB103" s="88"/>
      <c r="HC103" s="88"/>
      <c r="HD103" s="88"/>
      <c r="HE103" s="88"/>
      <c r="HF103" s="88"/>
      <c r="HG103" s="88"/>
      <c r="HH103" s="88"/>
      <c r="HI103" s="88"/>
      <c r="HJ103" s="88"/>
      <c r="HK103" s="88"/>
      <c r="HL103" s="88"/>
      <c r="HM103" s="88"/>
      <c r="HN103" s="88"/>
      <c r="HO103" s="88"/>
      <c r="HP103" s="88"/>
      <c r="HQ103" s="88"/>
      <c r="HR103" s="88"/>
      <c r="HS103" s="88"/>
      <c r="HT103" s="88"/>
      <c r="HU103" s="88"/>
      <c r="HV103" s="88"/>
      <c r="HW103" s="88"/>
      <c r="HX103" s="88"/>
      <c r="HY103" s="88"/>
      <c r="HZ103" s="88"/>
      <c r="IA103" s="88"/>
      <c r="IB103" s="88"/>
      <c r="IC103" s="88"/>
      <c r="ID103" s="88"/>
      <c r="IE103" s="88"/>
      <c r="IF103" s="88"/>
      <c r="IG103" s="88"/>
      <c r="IH103" s="88"/>
      <c r="II103" s="88"/>
      <c r="IJ103" s="88"/>
      <c r="IK103" s="88"/>
      <c r="IL103" s="88"/>
      <c r="IM103" s="88"/>
      <c r="IN103" s="88"/>
      <c r="IO103" s="88"/>
      <c r="IP103" s="88"/>
      <c r="IQ103" s="88"/>
      <c r="IR103" s="88"/>
      <c r="IS103" s="88"/>
      <c r="IT103" s="88"/>
      <c r="IU103" s="88"/>
    </row>
    <row r="104" spans="1:256" x14ac:dyDescent="0.25">
      <c r="A104" s="28" t="s">
        <v>27</v>
      </c>
      <c r="B104" s="2">
        <f>SUM(B100:B103)</f>
        <v>585</v>
      </c>
      <c r="C104" s="72">
        <f>SUM(C100:C103)</f>
        <v>19.220000000000002</v>
      </c>
      <c r="D104" s="72">
        <f>SUM(D100:D103)</f>
        <v>30.259999999999998</v>
      </c>
      <c r="E104" s="72">
        <f>SUM(E100:E103)</f>
        <v>68.62</v>
      </c>
      <c r="F104" s="72">
        <f>SUM(F100:F103)</f>
        <v>625.9</v>
      </c>
      <c r="G104" s="72"/>
      <c r="H104" s="72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  <c r="IQ104" s="55"/>
      <c r="IR104" s="55"/>
      <c r="IS104" s="55"/>
      <c r="IT104" s="55"/>
      <c r="IU104" s="55"/>
    </row>
    <row r="105" spans="1:256" x14ac:dyDescent="0.25">
      <c r="A105" s="120" t="s">
        <v>282</v>
      </c>
      <c r="B105" s="120"/>
      <c r="C105" s="120"/>
      <c r="D105" s="120"/>
      <c r="E105" s="120"/>
      <c r="F105" s="120"/>
      <c r="G105" s="120"/>
      <c r="H105" s="120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  <c r="IQ105" s="55"/>
      <c r="IR105" s="55"/>
      <c r="IS105" s="55"/>
      <c r="IT105" s="55"/>
      <c r="IU105" s="55"/>
    </row>
    <row r="106" spans="1:256" s="17" customFormat="1" x14ac:dyDescent="0.2">
      <c r="A106" s="107" t="s">
        <v>139</v>
      </c>
      <c r="B106" s="108">
        <v>50</v>
      </c>
      <c r="C106" s="109">
        <v>3.64</v>
      </c>
      <c r="D106" s="109">
        <v>6.26</v>
      </c>
      <c r="E106" s="109">
        <v>21.96</v>
      </c>
      <c r="F106" s="109">
        <v>159</v>
      </c>
      <c r="G106" s="77" t="s">
        <v>140</v>
      </c>
      <c r="H106" s="16" t="s">
        <v>141</v>
      </c>
    </row>
    <row r="107" spans="1:256" x14ac:dyDescent="0.2">
      <c r="A107" s="175" t="s">
        <v>38</v>
      </c>
      <c r="B107" s="91">
        <v>215</v>
      </c>
      <c r="C107" s="92">
        <v>7.0000000000000007E-2</v>
      </c>
      <c r="D107" s="92">
        <v>0.02</v>
      </c>
      <c r="E107" s="92">
        <v>15</v>
      </c>
      <c r="F107" s="92">
        <v>60</v>
      </c>
      <c r="G107" s="91" t="s">
        <v>39</v>
      </c>
      <c r="H107" s="35" t="s">
        <v>40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</row>
    <row r="108" spans="1:256" x14ac:dyDescent="0.25">
      <c r="A108" s="28" t="s">
        <v>27</v>
      </c>
      <c r="B108" s="2">
        <f>SUM(B106:B107)</f>
        <v>265</v>
      </c>
      <c r="C108" s="2">
        <f>SUM(C106:C107)</f>
        <v>3.71</v>
      </c>
      <c r="D108" s="2">
        <f>SUM(D106:D107)</f>
        <v>6.2799999999999994</v>
      </c>
      <c r="E108" s="2">
        <f>SUM(E106:E107)</f>
        <v>36.96</v>
      </c>
      <c r="F108" s="2">
        <f>SUM(F106:F107)</f>
        <v>219</v>
      </c>
      <c r="G108" s="2"/>
      <c r="H108" s="2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  <c r="IQ108" s="55"/>
      <c r="IR108" s="55"/>
      <c r="IS108" s="55"/>
      <c r="IT108" s="55"/>
      <c r="IU108" s="55"/>
    </row>
    <row r="109" spans="1:256" x14ac:dyDescent="0.25">
      <c r="A109" s="28" t="s">
        <v>125</v>
      </c>
      <c r="B109" s="2">
        <f>SUM(B104,B108)</f>
        <v>850</v>
      </c>
      <c r="C109" s="2">
        <f>SUM(C104,C108)</f>
        <v>22.930000000000003</v>
      </c>
      <c r="D109" s="2">
        <f>SUM(D104,D108)</f>
        <v>36.54</v>
      </c>
      <c r="E109" s="2">
        <f>SUM(E104,E108)</f>
        <v>105.58000000000001</v>
      </c>
      <c r="F109" s="2">
        <f>SUM(F104,F108)</f>
        <v>844.9</v>
      </c>
      <c r="G109" s="2"/>
      <c r="H109" s="2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  <c r="IQ109" s="55"/>
      <c r="IR109" s="55"/>
      <c r="IS109" s="55"/>
      <c r="IT109" s="55"/>
      <c r="IU109" s="55"/>
    </row>
    <row r="110" spans="1:256" x14ac:dyDescent="0.25">
      <c r="A110" s="117" t="s">
        <v>43</v>
      </c>
      <c r="B110" s="118"/>
      <c r="C110" s="118"/>
      <c r="D110" s="118"/>
      <c r="E110" s="118"/>
      <c r="F110" s="118"/>
      <c r="G110" s="118"/>
      <c r="H110" s="119"/>
    </row>
    <row r="111" spans="1:256" ht="14.25" customHeight="1" x14ac:dyDescent="0.2">
      <c r="A111" s="2" t="s">
        <v>3</v>
      </c>
      <c r="B111" s="2" t="s">
        <v>4</v>
      </c>
      <c r="C111" s="3" t="s">
        <v>5</v>
      </c>
      <c r="D111" s="3" t="s">
        <v>6</v>
      </c>
      <c r="E111" s="3" t="s">
        <v>7</v>
      </c>
      <c r="F111" s="4" t="s">
        <v>8</v>
      </c>
      <c r="G111" s="72" t="s">
        <v>9</v>
      </c>
      <c r="H111" s="3" t="s">
        <v>10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</row>
    <row r="112" spans="1:256" x14ac:dyDescent="0.25">
      <c r="A112" s="112" t="s">
        <v>280</v>
      </c>
      <c r="B112" s="113"/>
      <c r="C112" s="114"/>
      <c r="D112" s="114"/>
      <c r="E112" s="114"/>
      <c r="F112" s="114"/>
      <c r="G112" s="113"/>
      <c r="H112" s="115"/>
    </row>
    <row r="113" spans="1:255" ht="24" x14ac:dyDescent="0.25">
      <c r="A113" s="7" t="s">
        <v>285</v>
      </c>
      <c r="B113" s="8">
        <v>50</v>
      </c>
      <c r="C113" s="94">
        <v>0.55000000000000004</v>
      </c>
      <c r="D113" s="94">
        <v>0.1</v>
      </c>
      <c r="E113" s="94">
        <v>1.9</v>
      </c>
      <c r="F113" s="94">
        <v>11</v>
      </c>
      <c r="G113" s="100" t="s">
        <v>45</v>
      </c>
      <c r="H113" s="62" t="s">
        <v>46</v>
      </c>
    </row>
    <row r="114" spans="1:255" s="6" customFormat="1" x14ac:dyDescent="0.2">
      <c r="A114" s="7" t="s">
        <v>57</v>
      </c>
      <c r="B114" s="33">
        <v>100</v>
      </c>
      <c r="C114" s="41">
        <v>16.309999999999999</v>
      </c>
      <c r="D114" s="41">
        <v>9.5399999999999991</v>
      </c>
      <c r="E114" s="41">
        <v>12.3</v>
      </c>
      <c r="F114" s="41">
        <v>200.8</v>
      </c>
      <c r="G114" s="69" t="s">
        <v>284</v>
      </c>
      <c r="H114" s="35" t="s">
        <v>59</v>
      </c>
    </row>
    <row r="115" spans="1:255" ht="12.75" customHeight="1" x14ac:dyDescent="0.25">
      <c r="A115" s="62" t="s">
        <v>50</v>
      </c>
      <c r="B115" s="8">
        <v>180</v>
      </c>
      <c r="C115" s="41">
        <v>3.67</v>
      </c>
      <c r="D115" s="41">
        <v>5.76</v>
      </c>
      <c r="E115" s="41">
        <v>24.53</v>
      </c>
      <c r="F115" s="41">
        <v>164.7</v>
      </c>
      <c r="G115" s="100" t="s">
        <v>51</v>
      </c>
      <c r="H115" s="62" t="s">
        <v>52</v>
      </c>
    </row>
    <row r="116" spans="1:255" x14ac:dyDescent="0.2">
      <c r="A116" s="175" t="s">
        <v>38</v>
      </c>
      <c r="B116" s="91">
        <v>215</v>
      </c>
      <c r="C116" s="92">
        <v>7.0000000000000007E-2</v>
      </c>
      <c r="D116" s="92">
        <v>0.02</v>
      </c>
      <c r="E116" s="92">
        <v>15</v>
      </c>
      <c r="F116" s="92">
        <v>60</v>
      </c>
      <c r="G116" s="91" t="s">
        <v>39</v>
      </c>
      <c r="H116" s="35" t="s">
        <v>40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</row>
    <row r="117" spans="1:255" x14ac:dyDescent="0.25">
      <c r="A117" s="25" t="s">
        <v>126</v>
      </c>
      <c r="B117" s="26">
        <v>20</v>
      </c>
      <c r="C117" s="41">
        <v>1.6</v>
      </c>
      <c r="D117" s="41">
        <v>0.2</v>
      </c>
      <c r="E117" s="41">
        <v>10.199999999999999</v>
      </c>
      <c r="F117" s="41">
        <v>50</v>
      </c>
      <c r="G117" s="20" t="s">
        <v>25</v>
      </c>
      <c r="H117" s="27" t="s">
        <v>26</v>
      </c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88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88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88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88"/>
      <c r="IQ117" s="88"/>
      <c r="IR117" s="88"/>
      <c r="IS117" s="88"/>
      <c r="IT117" s="88"/>
      <c r="IU117" s="88"/>
    </row>
    <row r="118" spans="1:255" x14ac:dyDescent="0.25">
      <c r="A118" s="28" t="s">
        <v>27</v>
      </c>
      <c r="B118" s="2">
        <f>SUM(B113:B117)</f>
        <v>565</v>
      </c>
      <c r="C118" s="72">
        <f>SUM(C113:C117)</f>
        <v>22.200000000000003</v>
      </c>
      <c r="D118" s="72">
        <f>SUM(D113:D117)</f>
        <v>15.619999999999997</v>
      </c>
      <c r="E118" s="72">
        <f>SUM(E113:E117)</f>
        <v>63.930000000000007</v>
      </c>
      <c r="F118" s="72">
        <f>SUM(F113:F117)</f>
        <v>486.5</v>
      </c>
      <c r="G118" s="72"/>
      <c r="H118" s="72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  <c r="IQ118" s="55"/>
      <c r="IR118" s="55"/>
      <c r="IS118" s="55"/>
      <c r="IT118" s="55"/>
      <c r="IU118" s="55"/>
    </row>
    <row r="119" spans="1:255" x14ac:dyDescent="0.25">
      <c r="A119" s="120" t="s">
        <v>282</v>
      </c>
      <c r="B119" s="120"/>
      <c r="C119" s="176"/>
      <c r="D119" s="176"/>
      <c r="E119" s="176"/>
      <c r="F119" s="176"/>
      <c r="G119" s="120"/>
      <c r="H119" s="120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5"/>
      <c r="IA119" s="55"/>
      <c r="IB119" s="55"/>
      <c r="IC119" s="55"/>
      <c r="ID119" s="55"/>
      <c r="IE119" s="55"/>
      <c r="IF119" s="55"/>
      <c r="IG119" s="55"/>
      <c r="IH119" s="55"/>
      <c r="II119" s="55"/>
      <c r="IJ119" s="55"/>
      <c r="IK119" s="55"/>
      <c r="IL119" s="55"/>
      <c r="IM119" s="55"/>
      <c r="IN119" s="55"/>
      <c r="IO119" s="55"/>
      <c r="IP119" s="55"/>
      <c r="IQ119" s="55"/>
      <c r="IR119" s="55"/>
      <c r="IS119" s="55"/>
      <c r="IT119" s="55"/>
      <c r="IU119" s="55"/>
    </row>
    <row r="120" spans="1:255" s="17" customFormat="1" x14ac:dyDescent="0.2">
      <c r="A120" s="107" t="s">
        <v>35</v>
      </c>
      <c r="B120" s="110">
        <v>50</v>
      </c>
      <c r="C120" s="9">
        <v>3.5</v>
      </c>
      <c r="D120" s="9">
        <v>2.8</v>
      </c>
      <c r="E120" s="9">
        <v>15.1</v>
      </c>
      <c r="F120" s="9">
        <v>102.4</v>
      </c>
      <c r="G120" s="111" t="s">
        <v>36</v>
      </c>
      <c r="H120" s="16" t="s">
        <v>37</v>
      </c>
    </row>
    <row r="121" spans="1:255" x14ac:dyDescent="0.2">
      <c r="A121" s="175" t="s">
        <v>38</v>
      </c>
      <c r="B121" s="91">
        <v>215</v>
      </c>
      <c r="C121" s="92">
        <v>7.0000000000000007E-2</v>
      </c>
      <c r="D121" s="92">
        <v>0.02</v>
      </c>
      <c r="E121" s="92">
        <v>15</v>
      </c>
      <c r="F121" s="92">
        <v>60</v>
      </c>
      <c r="G121" s="91" t="s">
        <v>39</v>
      </c>
      <c r="H121" s="35" t="s">
        <v>40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</row>
    <row r="122" spans="1:255" x14ac:dyDescent="0.25">
      <c r="A122" s="28" t="s">
        <v>27</v>
      </c>
      <c r="B122" s="2">
        <f>SUM(B120:B121)</f>
        <v>265</v>
      </c>
      <c r="C122" s="2">
        <f>SUM(C120:C121)</f>
        <v>3.57</v>
      </c>
      <c r="D122" s="2">
        <f>SUM(D120:D121)</f>
        <v>2.82</v>
      </c>
      <c r="E122" s="2">
        <f>SUM(E120:E121)</f>
        <v>30.1</v>
      </c>
      <c r="F122" s="2">
        <f>SUM(F120:F121)</f>
        <v>162.4</v>
      </c>
      <c r="G122" s="2"/>
      <c r="H122" s="2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  <c r="IQ122" s="55"/>
      <c r="IR122" s="55"/>
      <c r="IS122" s="55"/>
      <c r="IT122" s="55"/>
      <c r="IU122" s="55"/>
    </row>
    <row r="123" spans="1:255" x14ac:dyDescent="0.25">
      <c r="A123" s="28" t="s">
        <v>125</v>
      </c>
      <c r="B123" s="2">
        <f>SUM(B118,B122)</f>
        <v>830</v>
      </c>
      <c r="C123" s="2">
        <f>SUM(C118,C122)</f>
        <v>25.770000000000003</v>
      </c>
      <c r="D123" s="2">
        <f>SUM(D118,D122)</f>
        <v>18.439999999999998</v>
      </c>
      <c r="E123" s="2">
        <f>SUM(E118,E122)</f>
        <v>94.03</v>
      </c>
      <c r="F123" s="2">
        <f>SUM(F118,F122)</f>
        <v>648.9</v>
      </c>
      <c r="G123" s="2"/>
      <c r="H123" s="2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  <c r="IQ123" s="55"/>
      <c r="IR123" s="55"/>
      <c r="IS123" s="55"/>
      <c r="IT123" s="55"/>
      <c r="IU123" s="55"/>
    </row>
    <row r="124" spans="1:255" s="178" customFormat="1" ht="12.75" x14ac:dyDescent="0.25">
      <c r="A124" s="122" t="s">
        <v>53</v>
      </c>
      <c r="B124" s="123"/>
      <c r="C124" s="123"/>
      <c r="D124" s="123"/>
      <c r="E124" s="123"/>
      <c r="F124" s="123"/>
      <c r="G124" s="123"/>
      <c r="H124" s="124"/>
    </row>
    <row r="125" spans="1:255" ht="13.5" customHeight="1" x14ac:dyDescent="0.2">
      <c r="A125" s="2" t="s">
        <v>3</v>
      </c>
      <c r="B125" s="2" t="s">
        <v>4</v>
      </c>
      <c r="C125" s="3" t="s">
        <v>5</v>
      </c>
      <c r="D125" s="3" t="s">
        <v>6</v>
      </c>
      <c r="E125" s="3" t="s">
        <v>7</v>
      </c>
      <c r="F125" s="4" t="s">
        <v>8</v>
      </c>
      <c r="G125" s="72" t="s">
        <v>9</v>
      </c>
      <c r="H125" s="3" t="s">
        <v>10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</row>
    <row r="126" spans="1:255" x14ac:dyDescent="0.25">
      <c r="A126" s="112" t="s">
        <v>280</v>
      </c>
      <c r="B126" s="113"/>
      <c r="C126" s="114"/>
      <c r="D126" s="114"/>
      <c r="E126" s="114"/>
      <c r="F126" s="114"/>
      <c r="G126" s="113"/>
      <c r="H126" s="115"/>
    </row>
    <row r="127" spans="1:255" ht="24" x14ac:dyDescent="0.2">
      <c r="A127" s="31" t="s">
        <v>29</v>
      </c>
      <c r="B127" s="33">
        <v>70</v>
      </c>
      <c r="C127" s="9">
        <v>2.99</v>
      </c>
      <c r="D127" s="9">
        <v>10</v>
      </c>
      <c r="E127" s="9">
        <v>2.15</v>
      </c>
      <c r="F127" s="9">
        <v>110.46</v>
      </c>
      <c r="G127" s="34" t="s">
        <v>30</v>
      </c>
      <c r="H127" s="35" t="s">
        <v>31</v>
      </c>
    </row>
    <row r="128" spans="1:255" x14ac:dyDescent="0.2">
      <c r="A128" s="179" t="s">
        <v>100</v>
      </c>
      <c r="B128" s="76">
        <v>100</v>
      </c>
      <c r="C128" s="14">
        <v>14.1</v>
      </c>
      <c r="D128" s="14">
        <v>15.3</v>
      </c>
      <c r="E128" s="14">
        <v>3.2</v>
      </c>
      <c r="F128" s="14">
        <v>205.9</v>
      </c>
      <c r="G128" s="66" t="s">
        <v>101</v>
      </c>
      <c r="H128" s="45" t="s">
        <v>102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</row>
    <row r="129" spans="1:255" x14ac:dyDescent="0.25">
      <c r="A129" s="7" t="s">
        <v>60</v>
      </c>
      <c r="B129" s="92">
        <v>180</v>
      </c>
      <c r="C129" s="92">
        <v>10.32</v>
      </c>
      <c r="D129" s="92">
        <v>7.31</v>
      </c>
      <c r="E129" s="92">
        <v>46.37</v>
      </c>
      <c r="F129" s="92">
        <v>292.5</v>
      </c>
      <c r="G129" s="92" t="s">
        <v>61</v>
      </c>
      <c r="H129" s="101" t="s">
        <v>62</v>
      </c>
    </row>
    <row r="130" spans="1:255" x14ac:dyDescent="0.2">
      <c r="A130" s="175" t="s">
        <v>38</v>
      </c>
      <c r="B130" s="91">
        <v>215</v>
      </c>
      <c r="C130" s="92">
        <v>7.0000000000000007E-2</v>
      </c>
      <c r="D130" s="92">
        <v>0.02</v>
      </c>
      <c r="E130" s="92">
        <v>15</v>
      </c>
      <c r="F130" s="92">
        <v>60</v>
      </c>
      <c r="G130" s="91" t="s">
        <v>39</v>
      </c>
      <c r="H130" s="35" t="s">
        <v>40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</row>
    <row r="131" spans="1:255" x14ac:dyDescent="0.25">
      <c r="A131" s="25" t="s">
        <v>41</v>
      </c>
      <c r="B131" s="93">
        <v>20</v>
      </c>
      <c r="C131" s="94">
        <v>1.3</v>
      </c>
      <c r="D131" s="94">
        <v>0.2</v>
      </c>
      <c r="E131" s="94">
        <v>8.6</v>
      </c>
      <c r="F131" s="94">
        <v>43</v>
      </c>
      <c r="G131" s="71" t="s">
        <v>25</v>
      </c>
      <c r="H131" s="18" t="s">
        <v>42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8"/>
      <c r="EO131" s="88"/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88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88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88"/>
      <c r="GQ131" s="88"/>
      <c r="GR131" s="88"/>
      <c r="GS131" s="88"/>
      <c r="GT131" s="88"/>
      <c r="GU131" s="88"/>
      <c r="GV131" s="88"/>
      <c r="GW131" s="88"/>
      <c r="GX131" s="88"/>
      <c r="GY131" s="88"/>
      <c r="GZ131" s="88"/>
      <c r="HA131" s="88"/>
      <c r="HB131" s="88"/>
      <c r="HC131" s="88"/>
      <c r="HD131" s="88"/>
      <c r="HE131" s="88"/>
      <c r="HF131" s="88"/>
      <c r="HG131" s="88"/>
      <c r="HH131" s="88"/>
      <c r="HI131" s="88"/>
      <c r="HJ131" s="88"/>
      <c r="HK131" s="88"/>
      <c r="HL131" s="88"/>
      <c r="HM131" s="88"/>
      <c r="HN131" s="88"/>
      <c r="HO131" s="88"/>
      <c r="HP131" s="88"/>
      <c r="HQ131" s="88"/>
      <c r="HR131" s="88"/>
      <c r="HS131" s="88"/>
      <c r="HT131" s="88"/>
      <c r="HU131" s="88"/>
      <c r="HV131" s="88"/>
      <c r="HW131" s="88"/>
      <c r="HX131" s="88"/>
      <c r="HY131" s="88"/>
      <c r="HZ131" s="88"/>
      <c r="IA131" s="88"/>
      <c r="IB131" s="88"/>
      <c r="IC131" s="88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88"/>
      <c r="IQ131" s="88"/>
      <c r="IR131" s="88"/>
      <c r="IS131" s="88"/>
      <c r="IT131" s="88"/>
      <c r="IU131" s="88"/>
    </row>
    <row r="132" spans="1:255" x14ac:dyDescent="0.25">
      <c r="A132" s="28" t="s">
        <v>27</v>
      </c>
      <c r="B132" s="2">
        <f>SUM(B127:B131)</f>
        <v>585</v>
      </c>
      <c r="C132" s="72">
        <f>SUM(C127:C131)</f>
        <v>28.78</v>
      </c>
      <c r="D132" s="72">
        <f>SUM(D127:D131)</f>
        <v>32.830000000000005</v>
      </c>
      <c r="E132" s="72">
        <f>SUM(E127:E131)</f>
        <v>75.319999999999993</v>
      </c>
      <c r="F132" s="72">
        <f>SUM(F127:F131)</f>
        <v>711.86</v>
      </c>
      <c r="G132" s="72"/>
      <c r="H132" s="72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  <c r="IQ132" s="55"/>
      <c r="IR132" s="55"/>
      <c r="IS132" s="55"/>
      <c r="IT132" s="55"/>
      <c r="IU132" s="55"/>
    </row>
    <row r="133" spans="1:255" x14ac:dyDescent="0.25">
      <c r="A133" s="120" t="s">
        <v>282</v>
      </c>
      <c r="B133" s="120"/>
      <c r="C133" s="120"/>
      <c r="D133" s="120"/>
      <c r="E133" s="120"/>
      <c r="F133" s="120"/>
      <c r="G133" s="120"/>
      <c r="H133" s="120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  <c r="IQ133" s="55"/>
      <c r="IR133" s="55"/>
      <c r="IS133" s="55"/>
      <c r="IT133" s="55"/>
      <c r="IU133" s="55"/>
    </row>
    <row r="134" spans="1:255" x14ac:dyDescent="0.2">
      <c r="A134" s="7" t="s">
        <v>142</v>
      </c>
      <c r="B134" s="106">
        <v>50</v>
      </c>
      <c r="C134" s="41">
        <v>3.72</v>
      </c>
      <c r="D134" s="41">
        <v>4.03</v>
      </c>
      <c r="E134" s="41">
        <v>29.98</v>
      </c>
      <c r="F134" s="41">
        <v>173.55</v>
      </c>
      <c r="G134" s="91" t="s">
        <v>143</v>
      </c>
      <c r="H134" s="35" t="s">
        <v>144</v>
      </c>
    </row>
    <row r="135" spans="1:255" x14ac:dyDescent="0.2">
      <c r="A135" s="175" t="s">
        <v>38</v>
      </c>
      <c r="B135" s="91">
        <v>215</v>
      </c>
      <c r="C135" s="92">
        <v>7.0000000000000007E-2</v>
      </c>
      <c r="D135" s="92">
        <v>0.02</v>
      </c>
      <c r="E135" s="92">
        <v>15</v>
      </c>
      <c r="F135" s="92">
        <v>60</v>
      </c>
      <c r="G135" s="91" t="s">
        <v>39</v>
      </c>
      <c r="H135" s="35" t="s">
        <v>40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</row>
    <row r="136" spans="1:255" x14ac:dyDescent="0.25">
      <c r="A136" s="28" t="s">
        <v>27</v>
      </c>
      <c r="B136" s="2">
        <f>SUM(B134:B135)</f>
        <v>265</v>
      </c>
      <c r="C136" s="2">
        <f>SUM(C134:C135)</f>
        <v>3.79</v>
      </c>
      <c r="D136" s="2">
        <f>SUM(D134:D135)</f>
        <v>4.05</v>
      </c>
      <c r="E136" s="2">
        <f>SUM(E134:E135)</f>
        <v>44.980000000000004</v>
      </c>
      <c r="F136" s="2">
        <f>SUM(F134:F135)</f>
        <v>233.55</v>
      </c>
      <c r="G136" s="2"/>
      <c r="H136" s="2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  <c r="IQ136" s="55"/>
      <c r="IR136" s="55"/>
      <c r="IS136" s="55"/>
      <c r="IT136" s="55"/>
      <c r="IU136" s="55"/>
    </row>
    <row r="137" spans="1:255" x14ac:dyDescent="0.25">
      <c r="A137" s="28" t="s">
        <v>125</v>
      </c>
      <c r="B137" s="2">
        <f>SUM(B132,B136)</f>
        <v>850</v>
      </c>
      <c r="C137" s="2">
        <f>SUM(C132,C136)</f>
        <v>32.57</v>
      </c>
      <c r="D137" s="2">
        <f>SUM(D132,D136)</f>
        <v>36.880000000000003</v>
      </c>
      <c r="E137" s="2">
        <f>SUM(E132,E136)</f>
        <v>120.3</v>
      </c>
      <c r="F137" s="2">
        <f>SUM(F132,F136)</f>
        <v>945.41000000000008</v>
      </c>
      <c r="G137" s="2"/>
      <c r="H137" s="2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  <c r="IQ137" s="55"/>
      <c r="IR137" s="55"/>
      <c r="IS137" s="55"/>
      <c r="IT137" s="55"/>
      <c r="IU137" s="55"/>
    </row>
    <row r="138" spans="1:255" x14ac:dyDescent="0.25">
      <c r="A138" s="121" t="s">
        <v>66</v>
      </c>
      <c r="B138" s="121"/>
      <c r="C138" s="121"/>
      <c r="D138" s="121"/>
      <c r="E138" s="121"/>
      <c r="F138" s="121"/>
      <c r="G138" s="121"/>
      <c r="H138" s="121"/>
    </row>
    <row r="139" spans="1:255" ht="12" customHeight="1" x14ac:dyDescent="0.2">
      <c r="A139" s="2" t="s">
        <v>3</v>
      </c>
      <c r="B139" s="2" t="s">
        <v>4</v>
      </c>
      <c r="C139" s="3" t="s">
        <v>5</v>
      </c>
      <c r="D139" s="3" t="s">
        <v>6</v>
      </c>
      <c r="E139" s="3" t="s">
        <v>7</v>
      </c>
      <c r="F139" s="4" t="s">
        <v>8</v>
      </c>
      <c r="G139" s="72" t="s">
        <v>9</v>
      </c>
      <c r="H139" s="3" t="s">
        <v>10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</row>
    <row r="140" spans="1:255" x14ac:dyDescent="0.25">
      <c r="A140" s="112" t="s">
        <v>280</v>
      </c>
      <c r="B140" s="113"/>
      <c r="C140" s="114"/>
      <c r="D140" s="114"/>
      <c r="E140" s="114"/>
      <c r="F140" s="114"/>
      <c r="G140" s="113"/>
      <c r="H140" s="115"/>
    </row>
    <row r="141" spans="1:255" ht="24" x14ac:dyDescent="0.25">
      <c r="A141" s="7" t="s">
        <v>103</v>
      </c>
      <c r="B141" s="8">
        <v>100</v>
      </c>
      <c r="C141" s="9">
        <v>1.31</v>
      </c>
      <c r="D141" s="9">
        <v>3.25</v>
      </c>
      <c r="E141" s="9">
        <v>6.47</v>
      </c>
      <c r="F141" s="9">
        <v>60.4</v>
      </c>
      <c r="G141" s="10" t="s">
        <v>104</v>
      </c>
      <c r="H141" s="11" t="s">
        <v>105</v>
      </c>
    </row>
    <row r="142" spans="1:255" ht="24" x14ac:dyDescent="0.2">
      <c r="A142" s="177" t="s">
        <v>106</v>
      </c>
      <c r="B142" s="13">
        <v>250</v>
      </c>
      <c r="C142" s="9">
        <v>18.64</v>
      </c>
      <c r="D142" s="9">
        <v>15.04</v>
      </c>
      <c r="E142" s="9">
        <v>54.74</v>
      </c>
      <c r="F142" s="9">
        <v>425.32</v>
      </c>
      <c r="G142" s="77" t="s">
        <v>107</v>
      </c>
      <c r="H142" s="38" t="s">
        <v>108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  <c r="IU142" s="17"/>
    </row>
    <row r="143" spans="1:255" x14ac:dyDescent="0.2">
      <c r="A143" s="175" t="s">
        <v>38</v>
      </c>
      <c r="B143" s="91">
        <v>215</v>
      </c>
      <c r="C143" s="92">
        <v>7.0000000000000007E-2</v>
      </c>
      <c r="D143" s="92">
        <v>0.02</v>
      </c>
      <c r="E143" s="92">
        <v>15</v>
      </c>
      <c r="F143" s="92">
        <v>60</v>
      </c>
      <c r="G143" s="91" t="s">
        <v>39</v>
      </c>
      <c r="H143" s="35" t="s">
        <v>40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</row>
    <row r="144" spans="1:255" x14ac:dyDescent="0.25">
      <c r="A144" s="25" t="s">
        <v>126</v>
      </c>
      <c r="B144" s="26">
        <v>20</v>
      </c>
      <c r="C144" s="41">
        <v>1.6</v>
      </c>
      <c r="D144" s="41">
        <v>0.2</v>
      </c>
      <c r="E144" s="41">
        <v>10.199999999999999</v>
      </c>
      <c r="F144" s="41">
        <v>50</v>
      </c>
      <c r="G144" s="20" t="s">
        <v>25</v>
      </c>
      <c r="H144" s="27" t="s">
        <v>26</v>
      </c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8"/>
      <c r="EO144" s="88"/>
      <c r="EP144" s="88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88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88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  <c r="GQ144" s="88"/>
      <c r="GR144" s="88"/>
      <c r="GS144" s="88"/>
      <c r="GT144" s="88"/>
      <c r="GU144" s="88"/>
      <c r="GV144" s="88"/>
      <c r="GW144" s="88"/>
      <c r="GX144" s="88"/>
      <c r="GY144" s="88"/>
      <c r="GZ144" s="88"/>
      <c r="HA144" s="88"/>
      <c r="HB144" s="88"/>
      <c r="HC144" s="88"/>
      <c r="HD144" s="88"/>
      <c r="HE144" s="88"/>
      <c r="HF144" s="88"/>
      <c r="HG144" s="88"/>
      <c r="HH144" s="88"/>
      <c r="HI144" s="88"/>
      <c r="HJ144" s="88"/>
      <c r="HK144" s="88"/>
      <c r="HL144" s="88"/>
      <c r="HM144" s="88"/>
      <c r="HN144" s="88"/>
      <c r="HO144" s="88"/>
      <c r="HP144" s="88"/>
      <c r="HQ144" s="88"/>
      <c r="HR144" s="88"/>
      <c r="HS144" s="88"/>
      <c r="HT144" s="88"/>
      <c r="HU144" s="88"/>
      <c r="HV144" s="88"/>
      <c r="HW144" s="88"/>
      <c r="HX144" s="88"/>
      <c r="HY144" s="88"/>
      <c r="HZ144" s="88"/>
      <c r="IA144" s="88"/>
      <c r="IB144" s="88"/>
      <c r="IC144" s="88"/>
      <c r="ID144" s="88"/>
      <c r="IE144" s="88"/>
      <c r="IF144" s="88"/>
      <c r="IG144" s="88"/>
      <c r="IH144" s="88"/>
      <c r="II144" s="88"/>
      <c r="IJ144" s="88"/>
      <c r="IK144" s="88"/>
      <c r="IL144" s="88"/>
      <c r="IM144" s="88"/>
      <c r="IN144" s="88"/>
      <c r="IO144" s="88"/>
      <c r="IP144" s="88"/>
      <c r="IQ144" s="88"/>
      <c r="IR144" s="88"/>
      <c r="IS144" s="88"/>
      <c r="IT144" s="88"/>
      <c r="IU144" s="88"/>
    </row>
    <row r="145" spans="1:255" x14ac:dyDescent="0.25">
      <c r="A145" s="28" t="s">
        <v>27</v>
      </c>
      <c r="B145" s="2">
        <f>SUM(B141:B144)</f>
        <v>585</v>
      </c>
      <c r="C145" s="2">
        <f>SUM(C141:C144)</f>
        <v>21.62</v>
      </c>
      <c r="D145" s="2">
        <f>SUM(D141:D144)</f>
        <v>18.509999999999998</v>
      </c>
      <c r="E145" s="2">
        <f>SUM(E141:E144)</f>
        <v>86.410000000000011</v>
      </c>
      <c r="F145" s="2">
        <f>SUM(F141:F144)</f>
        <v>595.72</v>
      </c>
      <c r="G145" s="2"/>
      <c r="H145" s="2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  <c r="HG145" s="55"/>
      <c r="HH145" s="55"/>
      <c r="HI145" s="55"/>
      <c r="HJ145" s="55"/>
      <c r="HK145" s="55"/>
      <c r="HL145" s="55"/>
      <c r="HM145" s="55"/>
      <c r="HN145" s="55"/>
      <c r="HO145" s="55"/>
      <c r="HP145" s="55"/>
      <c r="HQ145" s="55"/>
      <c r="HR145" s="55"/>
      <c r="HS145" s="55"/>
      <c r="HT145" s="55"/>
      <c r="HU145" s="55"/>
      <c r="HV145" s="55"/>
      <c r="HW145" s="55"/>
      <c r="HX145" s="55"/>
      <c r="HY145" s="55"/>
      <c r="HZ145" s="55"/>
      <c r="IA145" s="55"/>
      <c r="IB145" s="55"/>
      <c r="IC145" s="55"/>
      <c r="ID145" s="55"/>
      <c r="IE145" s="55"/>
      <c r="IF145" s="55"/>
      <c r="IG145" s="55"/>
      <c r="IH145" s="55"/>
      <c r="II145" s="55"/>
      <c r="IJ145" s="55"/>
      <c r="IK145" s="55"/>
      <c r="IL145" s="55"/>
      <c r="IM145" s="55"/>
      <c r="IN145" s="55"/>
      <c r="IO145" s="55"/>
      <c r="IP145" s="55"/>
      <c r="IQ145" s="55"/>
      <c r="IR145" s="55"/>
      <c r="IS145" s="55"/>
      <c r="IT145" s="55"/>
      <c r="IU145" s="55"/>
    </row>
    <row r="146" spans="1:255" x14ac:dyDescent="0.25">
      <c r="A146" s="120" t="s">
        <v>282</v>
      </c>
      <c r="B146" s="120"/>
      <c r="C146" s="120"/>
      <c r="D146" s="120"/>
      <c r="E146" s="120"/>
      <c r="F146" s="120"/>
      <c r="G146" s="120"/>
      <c r="H146" s="120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  <c r="HG146" s="55"/>
      <c r="HH146" s="55"/>
      <c r="HI146" s="55"/>
      <c r="HJ146" s="55"/>
      <c r="HK146" s="55"/>
      <c r="HL146" s="55"/>
      <c r="HM146" s="55"/>
      <c r="HN146" s="55"/>
      <c r="HO146" s="55"/>
      <c r="HP146" s="55"/>
      <c r="HQ146" s="55"/>
      <c r="HR146" s="55"/>
      <c r="HS146" s="55"/>
      <c r="HT146" s="55"/>
      <c r="HU146" s="55"/>
      <c r="HV146" s="55"/>
      <c r="HW146" s="55"/>
      <c r="HX146" s="55"/>
      <c r="HY146" s="55"/>
      <c r="HZ146" s="55"/>
      <c r="IA146" s="55"/>
      <c r="IB146" s="55"/>
      <c r="IC146" s="55"/>
      <c r="ID146" s="55"/>
      <c r="IE146" s="55"/>
      <c r="IF146" s="55"/>
      <c r="IG146" s="55"/>
      <c r="IH146" s="55"/>
      <c r="II146" s="55"/>
      <c r="IJ146" s="55"/>
      <c r="IK146" s="55"/>
      <c r="IL146" s="55"/>
      <c r="IM146" s="55"/>
      <c r="IN146" s="55"/>
      <c r="IO146" s="55"/>
      <c r="IP146" s="55"/>
      <c r="IQ146" s="55"/>
      <c r="IR146" s="55"/>
      <c r="IS146" s="55"/>
      <c r="IT146" s="55"/>
      <c r="IU146" s="55"/>
    </row>
    <row r="147" spans="1:255" x14ac:dyDescent="0.2">
      <c r="A147" s="90" t="s">
        <v>97</v>
      </c>
      <c r="B147" s="8">
        <v>50</v>
      </c>
      <c r="C147" s="41">
        <v>3.54</v>
      </c>
      <c r="D147" s="41">
        <v>6.57</v>
      </c>
      <c r="E147" s="41">
        <v>27.87</v>
      </c>
      <c r="F147" s="41">
        <v>185</v>
      </c>
      <c r="G147" s="91" t="s">
        <v>98</v>
      </c>
      <c r="H147" s="35" t="s">
        <v>99</v>
      </c>
    </row>
    <row r="148" spans="1:255" x14ac:dyDescent="0.2">
      <c r="A148" s="175" t="s">
        <v>38</v>
      </c>
      <c r="B148" s="91">
        <v>215</v>
      </c>
      <c r="C148" s="92">
        <v>7.0000000000000007E-2</v>
      </c>
      <c r="D148" s="92">
        <v>0.02</v>
      </c>
      <c r="E148" s="92">
        <v>15</v>
      </c>
      <c r="F148" s="92">
        <v>60</v>
      </c>
      <c r="G148" s="91" t="s">
        <v>39</v>
      </c>
      <c r="H148" s="35" t="s">
        <v>40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</row>
    <row r="149" spans="1:255" x14ac:dyDescent="0.25">
      <c r="A149" s="28" t="s">
        <v>27</v>
      </c>
      <c r="B149" s="2">
        <f>SUM(B147:B148)</f>
        <v>265</v>
      </c>
      <c r="C149" s="2">
        <f>SUM(C147:C148)</f>
        <v>3.61</v>
      </c>
      <c r="D149" s="2">
        <f>SUM(D147:D148)</f>
        <v>6.59</v>
      </c>
      <c r="E149" s="2">
        <f>SUM(E147:E148)</f>
        <v>42.870000000000005</v>
      </c>
      <c r="F149" s="2">
        <f>SUM(F147:F148)</f>
        <v>245</v>
      </c>
      <c r="G149" s="2"/>
      <c r="H149" s="2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  <c r="HG149" s="55"/>
      <c r="HH149" s="55"/>
      <c r="HI149" s="55"/>
      <c r="HJ149" s="55"/>
      <c r="HK149" s="55"/>
      <c r="HL149" s="55"/>
      <c r="HM149" s="55"/>
      <c r="HN149" s="55"/>
      <c r="HO149" s="55"/>
      <c r="HP149" s="55"/>
      <c r="HQ149" s="55"/>
      <c r="HR149" s="55"/>
      <c r="HS149" s="55"/>
      <c r="HT149" s="55"/>
      <c r="HU149" s="55"/>
      <c r="HV149" s="55"/>
      <c r="HW149" s="55"/>
      <c r="HX149" s="55"/>
      <c r="HY149" s="55"/>
      <c r="HZ149" s="55"/>
      <c r="IA149" s="55"/>
      <c r="IB149" s="55"/>
      <c r="IC149" s="55"/>
      <c r="ID149" s="55"/>
      <c r="IE149" s="55"/>
      <c r="IF149" s="55"/>
      <c r="IG149" s="55"/>
      <c r="IH149" s="55"/>
      <c r="II149" s="55"/>
      <c r="IJ149" s="55"/>
      <c r="IK149" s="55"/>
      <c r="IL149" s="55"/>
      <c r="IM149" s="55"/>
      <c r="IN149" s="55"/>
      <c r="IO149" s="55"/>
      <c r="IP149" s="55"/>
      <c r="IQ149" s="55"/>
      <c r="IR149" s="55"/>
      <c r="IS149" s="55"/>
      <c r="IT149" s="55"/>
      <c r="IU149" s="55"/>
    </row>
    <row r="150" spans="1:255" x14ac:dyDescent="0.25">
      <c r="A150" s="28" t="s">
        <v>125</v>
      </c>
      <c r="B150" s="2">
        <f>SUM(B145,B149)</f>
        <v>850</v>
      </c>
      <c r="C150" s="2">
        <f>SUM(C145,C149)</f>
        <v>25.23</v>
      </c>
      <c r="D150" s="2">
        <f>SUM(D145,D149)</f>
        <v>25.099999999999998</v>
      </c>
      <c r="E150" s="2">
        <f>SUM(E145,E149)</f>
        <v>129.28000000000003</v>
      </c>
      <c r="F150" s="2">
        <f>SUM(F145,F149)</f>
        <v>840.72</v>
      </c>
      <c r="G150" s="2"/>
      <c r="H150" s="2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  <c r="HG150" s="55"/>
      <c r="HH150" s="55"/>
      <c r="HI150" s="55"/>
      <c r="HJ150" s="55"/>
      <c r="HK150" s="55"/>
      <c r="HL150" s="55"/>
      <c r="HM150" s="55"/>
      <c r="HN150" s="55"/>
      <c r="HO150" s="55"/>
      <c r="HP150" s="55"/>
      <c r="HQ150" s="55"/>
      <c r="HR150" s="55"/>
      <c r="HS150" s="55"/>
      <c r="HT150" s="55"/>
      <c r="HU150" s="55"/>
      <c r="HV150" s="55"/>
      <c r="HW150" s="55"/>
      <c r="HX150" s="55"/>
      <c r="HY150" s="55"/>
      <c r="HZ150" s="55"/>
      <c r="IA150" s="55"/>
      <c r="IB150" s="55"/>
      <c r="IC150" s="55"/>
      <c r="ID150" s="55"/>
      <c r="IE150" s="55"/>
      <c r="IF150" s="55"/>
      <c r="IG150" s="55"/>
      <c r="IH150" s="55"/>
      <c r="II150" s="55"/>
      <c r="IJ150" s="55"/>
      <c r="IK150" s="55"/>
      <c r="IL150" s="55"/>
      <c r="IM150" s="55"/>
      <c r="IN150" s="55"/>
      <c r="IO150" s="55"/>
      <c r="IP150" s="55"/>
      <c r="IQ150" s="55"/>
      <c r="IR150" s="55"/>
      <c r="IS150" s="55"/>
      <c r="IT150" s="55"/>
      <c r="IU150" s="55"/>
    </row>
    <row r="151" spans="1:255" x14ac:dyDescent="0.25">
      <c r="A151" s="117" t="s">
        <v>75</v>
      </c>
      <c r="B151" s="118"/>
      <c r="C151" s="118"/>
      <c r="D151" s="118"/>
      <c r="E151" s="118"/>
      <c r="F151" s="118"/>
      <c r="G151" s="118"/>
      <c r="H151" s="119"/>
    </row>
    <row r="152" spans="1:255" ht="14.25" customHeight="1" x14ac:dyDescent="0.2">
      <c r="A152" s="2" t="s">
        <v>3</v>
      </c>
      <c r="B152" s="2" t="s">
        <v>4</v>
      </c>
      <c r="C152" s="3" t="s">
        <v>5</v>
      </c>
      <c r="D152" s="3" t="s">
        <v>6</v>
      </c>
      <c r="E152" s="3" t="s">
        <v>7</v>
      </c>
      <c r="F152" s="4" t="s">
        <v>8</v>
      </c>
      <c r="G152" s="72" t="s">
        <v>9</v>
      </c>
      <c r="H152" s="3" t="s">
        <v>10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</row>
    <row r="153" spans="1:255" x14ac:dyDescent="0.25">
      <c r="A153" s="112" t="s">
        <v>280</v>
      </c>
      <c r="B153" s="113"/>
      <c r="C153" s="114"/>
      <c r="D153" s="114"/>
      <c r="E153" s="114"/>
      <c r="F153" s="114"/>
      <c r="G153" s="113"/>
      <c r="H153" s="115"/>
    </row>
    <row r="154" spans="1:255" ht="24" x14ac:dyDescent="0.25">
      <c r="A154" s="31" t="s">
        <v>109</v>
      </c>
      <c r="B154" s="33">
        <v>100</v>
      </c>
      <c r="C154" s="9">
        <v>1.41</v>
      </c>
      <c r="D154" s="9">
        <v>6.01</v>
      </c>
      <c r="E154" s="9">
        <v>8.26</v>
      </c>
      <c r="F154" s="9">
        <v>92.8</v>
      </c>
      <c r="G154" s="34" t="s">
        <v>110</v>
      </c>
      <c r="H154" s="11" t="s">
        <v>111</v>
      </c>
    </row>
    <row r="155" spans="1:255" ht="15" x14ac:dyDescent="0.25">
      <c r="A155" s="12" t="s">
        <v>288</v>
      </c>
      <c r="B155" s="13">
        <v>100</v>
      </c>
      <c r="C155" s="41">
        <v>13.6</v>
      </c>
      <c r="D155" s="41">
        <v>8.3000000000000007</v>
      </c>
      <c r="E155" s="41">
        <v>14.96</v>
      </c>
      <c r="F155" s="41">
        <v>192.6</v>
      </c>
      <c r="G155" s="77" t="s">
        <v>289</v>
      </c>
      <c r="H155" s="38" t="s">
        <v>290</v>
      </c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  <c r="EK155" s="180"/>
      <c r="EL155" s="180"/>
      <c r="EM155" s="180"/>
      <c r="EN155" s="180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  <c r="FC155" s="180"/>
      <c r="FD155" s="180"/>
      <c r="FE155" s="180"/>
      <c r="FF155" s="180"/>
      <c r="FG155" s="180"/>
      <c r="FH155" s="180"/>
      <c r="FI155" s="180"/>
      <c r="FJ155" s="180"/>
      <c r="FK155" s="180"/>
      <c r="FL155" s="180"/>
      <c r="FM155" s="180"/>
      <c r="FN155" s="180"/>
      <c r="FO155" s="180"/>
      <c r="FP155" s="180"/>
      <c r="FQ155" s="180"/>
      <c r="FR155" s="180"/>
      <c r="FS155" s="180"/>
      <c r="FT155" s="180"/>
      <c r="FU155" s="180"/>
      <c r="FV155" s="180"/>
      <c r="FW155" s="180"/>
      <c r="FX155" s="180"/>
      <c r="FY155" s="180"/>
      <c r="FZ155" s="180"/>
      <c r="GA155" s="180"/>
      <c r="GB155" s="180"/>
      <c r="GC155" s="180"/>
      <c r="GD155" s="180"/>
      <c r="GE155" s="180"/>
      <c r="GF155" s="180"/>
      <c r="GG155" s="180"/>
      <c r="GH155" s="180"/>
      <c r="GI155" s="180"/>
      <c r="GJ155" s="180"/>
      <c r="GK155" s="180"/>
      <c r="GL155" s="180"/>
      <c r="GM155" s="180"/>
      <c r="GN155" s="180"/>
      <c r="GO155" s="180"/>
      <c r="GP155" s="180"/>
      <c r="GQ155" s="180"/>
      <c r="GR155" s="180"/>
      <c r="GS155" s="180"/>
      <c r="GT155" s="180"/>
      <c r="GU155" s="180"/>
      <c r="GV155" s="180"/>
      <c r="GW155" s="180"/>
      <c r="GX155" s="180"/>
      <c r="GY155" s="180"/>
      <c r="GZ155" s="180"/>
      <c r="HA155" s="180"/>
      <c r="HB155" s="180"/>
      <c r="HC155" s="180"/>
      <c r="HD155" s="180"/>
      <c r="HE155" s="180"/>
      <c r="HF155" s="180"/>
      <c r="HG155" s="180"/>
      <c r="HH155" s="180"/>
      <c r="HI155" s="180"/>
      <c r="HJ155" s="180"/>
      <c r="HK155" s="180"/>
      <c r="HL155" s="180"/>
      <c r="HM155" s="180"/>
      <c r="HN155" s="180"/>
      <c r="HO155" s="180"/>
      <c r="HP155" s="180"/>
      <c r="HQ155" s="180"/>
      <c r="HR155" s="180"/>
      <c r="HS155" s="180"/>
      <c r="HT155" s="180"/>
      <c r="HU155" s="180"/>
      <c r="HV155" s="180"/>
      <c r="HW155" s="180"/>
      <c r="HX155" s="180"/>
      <c r="HY155" s="180"/>
      <c r="HZ155" s="180"/>
      <c r="IA155" s="180"/>
      <c r="IB155" s="180"/>
      <c r="IC155" s="180"/>
      <c r="ID155" s="180"/>
      <c r="IE155" s="180"/>
      <c r="IF155" s="180"/>
      <c r="IG155" s="180"/>
      <c r="IH155" s="180"/>
      <c r="II155" s="180"/>
      <c r="IJ155" s="180"/>
      <c r="IK155" s="180"/>
      <c r="IL155" s="180"/>
      <c r="IM155" s="180"/>
      <c r="IN155" s="180"/>
      <c r="IO155" s="180"/>
      <c r="IP155" s="180"/>
      <c r="IQ155" s="180"/>
      <c r="IR155" s="180"/>
      <c r="IS155" s="180"/>
      <c r="IT155" s="180"/>
      <c r="IU155" s="180"/>
    </row>
    <row r="156" spans="1:255" ht="15.75" customHeight="1" x14ac:dyDescent="0.2">
      <c r="A156" s="7" t="s">
        <v>115</v>
      </c>
      <c r="B156" s="8">
        <v>180</v>
      </c>
      <c r="C156" s="9">
        <v>5.04</v>
      </c>
      <c r="D156" s="9">
        <v>5.8</v>
      </c>
      <c r="E156" s="9">
        <v>39.200000000000003</v>
      </c>
      <c r="F156" s="9">
        <v>227.2</v>
      </c>
      <c r="G156" s="10" t="s">
        <v>116</v>
      </c>
      <c r="H156" s="35" t="s">
        <v>117</v>
      </c>
    </row>
    <row r="157" spans="1:255" x14ac:dyDescent="0.2">
      <c r="A157" s="175" t="s">
        <v>38</v>
      </c>
      <c r="B157" s="91">
        <v>215</v>
      </c>
      <c r="C157" s="92">
        <v>7.0000000000000007E-2</v>
      </c>
      <c r="D157" s="92">
        <v>0.02</v>
      </c>
      <c r="E157" s="92">
        <v>15</v>
      </c>
      <c r="F157" s="92">
        <v>60</v>
      </c>
      <c r="G157" s="91" t="s">
        <v>39</v>
      </c>
      <c r="H157" s="35" t="s">
        <v>40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</row>
    <row r="158" spans="1:255" x14ac:dyDescent="0.25">
      <c r="A158" s="25" t="s">
        <v>41</v>
      </c>
      <c r="B158" s="93">
        <v>20</v>
      </c>
      <c r="C158" s="94">
        <v>1.3</v>
      </c>
      <c r="D158" s="94">
        <v>0.2</v>
      </c>
      <c r="E158" s="94">
        <v>8.6</v>
      </c>
      <c r="F158" s="94">
        <v>43</v>
      </c>
      <c r="G158" s="71" t="s">
        <v>25</v>
      </c>
      <c r="H158" s="18" t="s">
        <v>42</v>
      </c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88"/>
      <c r="EB158" s="88"/>
      <c r="EC158" s="88"/>
      <c r="ED158" s="88"/>
      <c r="EE158" s="88"/>
      <c r="EF158" s="88"/>
      <c r="EG158" s="88"/>
      <c r="EH158" s="88"/>
      <c r="EI158" s="88"/>
      <c r="EJ158" s="88"/>
      <c r="EK158" s="88"/>
      <c r="EL158" s="88"/>
      <c r="EM158" s="88"/>
      <c r="EN158" s="88"/>
      <c r="EO158" s="88"/>
      <c r="EP158" s="88"/>
      <c r="EQ158" s="88"/>
      <c r="ER158" s="88"/>
      <c r="ES158" s="88"/>
      <c r="ET158" s="88"/>
      <c r="EU158" s="88"/>
      <c r="EV158" s="88"/>
      <c r="EW158" s="88"/>
      <c r="EX158" s="88"/>
      <c r="EY158" s="88"/>
      <c r="EZ158" s="88"/>
      <c r="FA158" s="88"/>
      <c r="FB158" s="88"/>
      <c r="FC158" s="88"/>
      <c r="FD158" s="88"/>
      <c r="FE158" s="88"/>
      <c r="FF158" s="88"/>
      <c r="FG158" s="88"/>
      <c r="FH158" s="88"/>
      <c r="FI158" s="88"/>
      <c r="FJ158" s="88"/>
      <c r="FK158" s="88"/>
      <c r="FL158" s="88"/>
      <c r="FM158" s="88"/>
      <c r="FN158" s="88"/>
      <c r="FO158" s="88"/>
      <c r="FP158" s="88"/>
      <c r="FQ158" s="88"/>
      <c r="FR158" s="88"/>
      <c r="FS158" s="88"/>
      <c r="FT158" s="88"/>
      <c r="FU158" s="88"/>
      <c r="FV158" s="88"/>
      <c r="FW158" s="88"/>
      <c r="FX158" s="88"/>
      <c r="FY158" s="88"/>
      <c r="FZ158" s="88"/>
      <c r="GA158" s="88"/>
      <c r="GB158" s="88"/>
      <c r="GC158" s="88"/>
      <c r="GD158" s="88"/>
      <c r="GE158" s="88"/>
      <c r="GF158" s="88"/>
      <c r="GG158" s="88"/>
      <c r="GH158" s="88"/>
      <c r="GI158" s="88"/>
      <c r="GJ158" s="88"/>
      <c r="GK158" s="88"/>
      <c r="GL158" s="88"/>
      <c r="GM158" s="88"/>
      <c r="GN158" s="88"/>
      <c r="GO158" s="88"/>
      <c r="GP158" s="88"/>
      <c r="GQ158" s="88"/>
      <c r="GR158" s="88"/>
      <c r="GS158" s="88"/>
      <c r="GT158" s="88"/>
      <c r="GU158" s="88"/>
      <c r="GV158" s="88"/>
      <c r="GW158" s="88"/>
      <c r="GX158" s="88"/>
      <c r="GY158" s="88"/>
      <c r="GZ158" s="88"/>
      <c r="HA158" s="88"/>
      <c r="HB158" s="88"/>
      <c r="HC158" s="88"/>
      <c r="HD158" s="88"/>
      <c r="HE158" s="88"/>
      <c r="HF158" s="88"/>
      <c r="HG158" s="88"/>
      <c r="HH158" s="88"/>
      <c r="HI158" s="88"/>
      <c r="HJ158" s="88"/>
      <c r="HK158" s="88"/>
      <c r="HL158" s="88"/>
      <c r="HM158" s="88"/>
      <c r="HN158" s="88"/>
      <c r="HO158" s="88"/>
      <c r="HP158" s="88"/>
      <c r="HQ158" s="88"/>
      <c r="HR158" s="88"/>
      <c r="HS158" s="88"/>
      <c r="HT158" s="88"/>
      <c r="HU158" s="88"/>
      <c r="HV158" s="88"/>
      <c r="HW158" s="88"/>
      <c r="HX158" s="88"/>
      <c r="HY158" s="88"/>
      <c r="HZ158" s="88"/>
      <c r="IA158" s="88"/>
      <c r="IB158" s="88"/>
      <c r="IC158" s="88"/>
      <c r="ID158" s="88"/>
      <c r="IE158" s="88"/>
      <c r="IF158" s="88"/>
      <c r="IG158" s="88"/>
      <c r="IH158" s="88"/>
      <c r="II158" s="88"/>
      <c r="IJ158" s="88"/>
      <c r="IK158" s="88"/>
      <c r="IL158" s="88"/>
      <c r="IM158" s="88"/>
      <c r="IN158" s="88"/>
      <c r="IO158" s="88"/>
      <c r="IP158" s="88"/>
      <c r="IQ158" s="88"/>
      <c r="IR158" s="88"/>
      <c r="IS158" s="88"/>
      <c r="IT158" s="88"/>
      <c r="IU158" s="88"/>
    </row>
    <row r="159" spans="1:255" x14ac:dyDescent="0.25">
      <c r="A159" s="28" t="s">
        <v>27</v>
      </c>
      <c r="B159" s="2">
        <f>SUM(B154:B158)</f>
        <v>615</v>
      </c>
      <c r="C159" s="72">
        <f>SUM(C154:C158)</f>
        <v>21.42</v>
      </c>
      <c r="D159" s="72">
        <f>SUM(D154:D158)</f>
        <v>20.329999999999998</v>
      </c>
      <c r="E159" s="72">
        <f>SUM(E154:E158)</f>
        <v>86.02</v>
      </c>
      <c r="F159" s="72">
        <f>SUM(F154:F158)</f>
        <v>615.59999999999991</v>
      </c>
      <c r="G159" s="72"/>
      <c r="H159" s="72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  <c r="HG159" s="55"/>
      <c r="HH159" s="55"/>
      <c r="HI159" s="55"/>
      <c r="HJ159" s="55"/>
      <c r="HK159" s="55"/>
      <c r="HL159" s="55"/>
      <c r="HM159" s="55"/>
      <c r="HN159" s="55"/>
      <c r="HO159" s="55"/>
      <c r="HP159" s="55"/>
      <c r="HQ159" s="55"/>
      <c r="HR159" s="55"/>
      <c r="HS159" s="55"/>
      <c r="HT159" s="55"/>
      <c r="HU159" s="55"/>
      <c r="HV159" s="55"/>
      <c r="HW159" s="55"/>
      <c r="HX159" s="55"/>
      <c r="HY159" s="55"/>
      <c r="HZ159" s="55"/>
      <c r="IA159" s="55"/>
      <c r="IB159" s="55"/>
      <c r="IC159" s="55"/>
      <c r="ID159" s="55"/>
      <c r="IE159" s="55"/>
      <c r="IF159" s="55"/>
      <c r="IG159" s="55"/>
      <c r="IH159" s="55"/>
      <c r="II159" s="55"/>
      <c r="IJ159" s="55"/>
      <c r="IK159" s="55"/>
      <c r="IL159" s="55"/>
      <c r="IM159" s="55"/>
      <c r="IN159" s="55"/>
      <c r="IO159" s="55"/>
      <c r="IP159" s="55"/>
      <c r="IQ159" s="55"/>
      <c r="IR159" s="55"/>
      <c r="IS159" s="55"/>
      <c r="IT159" s="55"/>
      <c r="IU159" s="55"/>
    </row>
    <row r="160" spans="1:255" x14ac:dyDescent="0.25">
      <c r="A160" s="120" t="s">
        <v>282</v>
      </c>
      <c r="B160" s="120"/>
      <c r="C160" s="176"/>
      <c r="D160" s="176"/>
      <c r="E160" s="176"/>
      <c r="F160" s="176"/>
      <c r="G160" s="120"/>
      <c r="H160" s="120"/>
    </row>
    <row r="161" spans="1:255" ht="24" x14ac:dyDescent="0.25">
      <c r="A161" s="31" t="s">
        <v>128</v>
      </c>
      <c r="B161" s="105">
        <v>50</v>
      </c>
      <c r="C161" s="41">
        <v>4.3600000000000003</v>
      </c>
      <c r="D161" s="41">
        <v>4.84</v>
      </c>
      <c r="E161" s="41">
        <v>29.04</v>
      </c>
      <c r="F161" s="41">
        <v>180.87</v>
      </c>
      <c r="G161" s="91" t="s">
        <v>129</v>
      </c>
      <c r="H161" s="62" t="s">
        <v>130</v>
      </c>
    </row>
    <row r="162" spans="1:255" x14ac:dyDescent="0.2">
      <c r="A162" s="175" t="s">
        <v>38</v>
      </c>
      <c r="B162" s="91">
        <v>215</v>
      </c>
      <c r="C162" s="92">
        <v>7.0000000000000007E-2</v>
      </c>
      <c r="D162" s="92">
        <v>0.02</v>
      </c>
      <c r="E162" s="92">
        <v>15</v>
      </c>
      <c r="F162" s="92">
        <v>60</v>
      </c>
      <c r="G162" s="91" t="s">
        <v>39</v>
      </c>
      <c r="H162" s="35" t="s">
        <v>40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</row>
    <row r="163" spans="1:255" x14ac:dyDescent="0.25">
      <c r="A163" s="28" t="s">
        <v>27</v>
      </c>
      <c r="B163" s="2">
        <f>SUM(B161:B162)</f>
        <v>265</v>
      </c>
      <c r="C163" s="2">
        <f>SUM(C161:C162)</f>
        <v>4.4300000000000006</v>
      </c>
      <c r="D163" s="2">
        <f>SUM(D161:D162)</f>
        <v>4.8599999999999994</v>
      </c>
      <c r="E163" s="2">
        <f>SUM(E161:E162)</f>
        <v>44.04</v>
      </c>
      <c r="F163" s="2">
        <f>SUM(F161:F162)</f>
        <v>240.87</v>
      </c>
      <c r="G163" s="2"/>
      <c r="H163" s="2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  <c r="HG163" s="55"/>
      <c r="HH163" s="55"/>
      <c r="HI163" s="55"/>
      <c r="HJ163" s="55"/>
      <c r="HK163" s="55"/>
      <c r="HL163" s="55"/>
      <c r="HM163" s="55"/>
      <c r="HN163" s="55"/>
      <c r="HO163" s="55"/>
      <c r="HP163" s="55"/>
      <c r="HQ163" s="55"/>
      <c r="HR163" s="55"/>
      <c r="HS163" s="55"/>
      <c r="HT163" s="55"/>
      <c r="HU163" s="55"/>
      <c r="HV163" s="55"/>
      <c r="HW163" s="55"/>
      <c r="HX163" s="55"/>
      <c r="HY163" s="55"/>
      <c r="HZ163" s="55"/>
      <c r="IA163" s="55"/>
      <c r="IB163" s="55"/>
      <c r="IC163" s="55"/>
      <c r="ID163" s="55"/>
      <c r="IE163" s="55"/>
      <c r="IF163" s="55"/>
      <c r="IG163" s="55"/>
      <c r="IH163" s="55"/>
      <c r="II163" s="55"/>
      <c r="IJ163" s="55"/>
      <c r="IK163" s="55"/>
      <c r="IL163" s="55"/>
      <c r="IM163" s="55"/>
      <c r="IN163" s="55"/>
      <c r="IO163" s="55"/>
      <c r="IP163" s="55"/>
      <c r="IQ163" s="55"/>
      <c r="IR163" s="55"/>
      <c r="IS163" s="55"/>
      <c r="IT163" s="55"/>
      <c r="IU163" s="55"/>
    </row>
    <row r="164" spans="1:255" x14ac:dyDescent="0.25">
      <c r="A164" s="28" t="s">
        <v>125</v>
      </c>
      <c r="B164" s="2">
        <f>SUM(B159,B163)</f>
        <v>880</v>
      </c>
      <c r="C164" s="2">
        <f>SUM(C159,C163)</f>
        <v>25.85</v>
      </c>
      <c r="D164" s="2">
        <f>SUM(D159,D163)</f>
        <v>25.189999999999998</v>
      </c>
      <c r="E164" s="2">
        <f>SUM(E159,E163)</f>
        <v>130.06</v>
      </c>
      <c r="F164" s="2">
        <f>SUM(F159,F163)</f>
        <v>856.46999999999991</v>
      </c>
      <c r="G164" s="2"/>
      <c r="H164" s="2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  <c r="HG164" s="55"/>
      <c r="HH164" s="55"/>
      <c r="HI164" s="55"/>
      <c r="HJ164" s="55"/>
      <c r="HK164" s="55"/>
      <c r="HL164" s="55"/>
      <c r="HM164" s="55"/>
      <c r="HN164" s="55"/>
      <c r="HO164" s="55"/>
      <c r="HP164" s="55"/>
      <c r="HQ164" s="55"/>
      <c r="HR164" s="55"/>
      <c r="HS164" s="55"/>
      <c r="HT164" s="55"/>
      <c r="HU164" s="55"/>
      <c r="HV164" s="55"/>
      <c r="HW164" s="55"/>
      <c r="HX164" s="55"/>
      <c r="HY164" s="55"/>
      <c r="HZ164" s="55"/>
      <c r="IA164" s="55"/>
      <c r="IB164" s="55"/>
      <c r="IC164" s="55"/>
      <c r="ID164" s="55"/>
      <c r="IE164" s="55"/>
      <c r="IF164" s="55"/>
      <c r="IG164" s="55"/>
      <c r="IH164" s="55"/>
      <c r="II164" s="55"/>
      <c r="IJ164" s="55"/>
      <c r="IK164" s="55"/>
      <c r="IL164" s="55"/>
      <c r="IM164" s="55"/>
      <c r="IN164" s="55"/>
      <c r="IO164" s="55"/>
      <c r="IP164" s="55"/>
      <c r="IQ164" s="55"/>
      <c r="IR164" s="55"/>
      <c r="IS164" s="55"/>
      <c r="IT164" s="55"/>
      <c r="IU164" s="55"/>
    </row>
  </sheetData>
  <mergeCells count="38">
    <mergeCell ref="A153:H153"/>
    <mergeCell ref="A160:H160"/>
    <mergeCell ref="A126:H126"/>
    <mergeCell ref="A133:H133"/>
    <mergeCell ref="A138:H138"/>
    <mergeCell ref="A140:H140"/>
    <mergeCell ref="A146:H146"/>
    <mergeCell ref="A151:H151"/>
    <mergeCell ref="A99:H99"/>
    <mergeCell ref="A105:H105"/>
    <mergeCell ref="A110:H110"/>
    <mergeCell ref="A112:H112"/>
    <mergeCell ref="A119:H119"/>
    <mergeCell ref="A124:H124"/>
    <mergeCell ref="A77:H77"/>
    <mergeCell ref="A82:H82"/>
    <mergeCell ref="A83:H83"/>
    <mergeCell ref="A85:H85"/>
    <mergeCell ref="A92:H92"/>
    <mergeCell ref="A97:H97"/>
    <mergeCell ref="A51:H51"/>
    <mergeCell ref="A56:H56"/>
    <mergeCell ref="A58:H58"/>
    <mergeCell ref="A64:H64"/>
    <mergeCell ref="A69:H69"/>
    <mergeCell ref="A71:H71"/>
    <mergeCell ref="A23:H23"/>
    <mergeCell ref="A28:H28"/>
    <mergeCell ref="A30:H30"/>
    <mergeCell ref="A37:H37"/>
    <mergeCell ref="A42:H42"/>
    <mergeCell ref="A44:H44"/>
    <mergeCell ref="A1:H1"/>
    <mergeCell ref="A2:H2"/>
    <mergeCell ref="A4:H4"/>
    <mergeCell ref="A10:H10"/>
    <mergeCell ref="A15:H15"/>
    <mergeCell ref="A17:H17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607A-EEF3-43BE-A718-64F114CCB3AF}">
  <dimension ref="A1:IV93"/>
  <sheetViews>
    <sheetView tabSelected="1" zoomScale="130" zoomScaleNormal="130" workbookViewId="0">
      <selection activeCell="Q24" sqref="Q24"/>
    </sheetView>
  </sheetViews>
  <sheetFormatPr defaultRowHeight="12" x14ac:dyDescent="0.25"/>
  <cols>
    <col min="1" max="1" width="27.7109375" style="78" customWidth="1"/>
    <col min="2" max="2" width="9.140625" style="63"/>
    <col min="3" max="4" width="7.7109375" style="1" customWidth="1"/>
    <col min="5" max="5" width="11.7109375" style="1" customWidth="1"/>
    <col min="6" max="6" width="7.42578125" style="1" customWidth="1"/>
    <col min="7" max="7" width="7.28515625" style="63" customWidth="1"/>
    <col min="8" max="8" width="17.140625" style="63" customWidth="1"/>
    <col min="9" max="256" width="9.140625" style="1"/>
    <col min="257" max="257" width="27.7109375" style="1" customWidth="1"/>
    <col min="258" max="258" width="9.140625" style="1"/>
    <col min="259" max="260" width="7.7109375" style="1" customWidth="1"/>
    <col min="261" max="261" width="11.7109375" style="1" customWidth="1"/>
    <col min="262" max="262" width="7.42578125" style="1" customWidth="1"/>
    <col min="263" max="263" width="7.28515625" style="1" customWidth="1"/>
    <col min="264" max="264" width="17.140625" style="1" customWidth="1"/>
    <col min="265" max="512" width="9.140625" style="1"/>
    <col min="513" max="513" width="27.7109375" style="1" customWidth="1"/>
    <col min="514" max="514" width="9.140625" style="1"/>
    <col min="515" max="516" width="7.7109375" style="1" customWidth="1"/>
    <col min="517" max="517" width="11.7109375" style="1" customWidth="1"/>
    <col min="518" max="518" width="7.42578125" style="1" customWidth="1"/>
    <col min="519" max="519" width="7.28515625" style="1" customWidth="1"/>
    <col min="520" max="520" width="17.140625" style="1" customWidth="1"/>
    <col min="521" max="768" width="9.140625" style="1"/>
    <col min="769" max="769" width="27.7109375" style="1" customWidth="1"/>
    <col min="770" max="770" width="9.140625" style="1"/>
    <col min="771" max="772" width="7.7109375" style="1" customWidth="1"/>
    <col min="773" max="773" width="11.7109375" style="1" customWidth="1"/>
    <col min="774" max="774" width="7.42578125" style="1" customWidth="1"/>
    <col min="775" max="775" width="7.28515625" style="1" customWidth="1"/>
    <col min="776" max="776" width="17.140625" style="1" customWidth="1"/>
    <col min="777" max="1024" width="9.140625" style="1"/>
    <col min="1025" max="1025" width="27.7109375" style="1" customWidth="1"/>
    <col min="1026" max="1026" width="9.140625" style="1"/>
    <col min="1027" max="1028" width="7.7109375" style="1" customWidth="1"/>
    <col min="1029" max="1029" width="11.7109375" style="1" customWidth="1"/>
    <col min="1030" max="1030" width="7.42578125" style="1" customWidth="1"/>
    <col min="1031" max="1031" width="7.28515625" style="1" customWidth="1"/>
    <col min="1032" max="1032" width="17.140625" style="1" customWidth="1"/>
    <col min="1033" max="1280" width="9.140625" style="1"/>
    <col min="1281" max="1281" width="27.7109375" style="1" customWidth="1"/>
    <col min="1282" max="1282" width="9.140625" style="1"/>
    <col min="1283" max="1284" width="7.7109375" style="1" customWidth="1"/>
    <col min="1285" max="1285" width="11.7109375" style="1" customWidth="1"/>
    <col min="1286" max="1286" width="7.42578125" style="1" customWidth="1"/>
    <col min="1287" max="1287" width="7.28515625" style="1" customWidth="1"/>
    <col min="1288" max="1288" width="17.140625" style="1" customWidth="1"/>
    <col min="1289" max="1536" width="9.140625" style="1"/>
    <col min="1537" max="1537" width="27.7109375" style="1" customWidth="1"/>
    <col min="1538" max="1538" width="9.140625" style="1"/>
    <col min="1539" max="1540" width="7.7109375" style="1" customWidth="1"/>
    <col min="1541" max="1541" width="11.7109375" style="1" customWidth="1"/>
    <col min="1542" max="1542" width="7.42578125" style="1" customWidth="1"/>
    <col min="1543" max="1543" width="7.28515625" style="1" customWidth="1"/>
    <col min="1544" max="1544" width="17.140625" style="1" customWidth="1"/>
    <col min="1545" max="1792" width="9.140625" style="1"/>
    <col min="1793" max="1793" width="27.7109375" style="1" customWidth="1"/>
    <col min="1794" max="1794" width="9.140625" style="1"/>
    <col min="1795" max="1796" width="7.7109375" style="1" customWidth="1"/>
    <col min="1797" max="1797" width="11.7109375" style="1" customWidth="1"/>
    <col min="1798" max="1798" width="7.42578125" style="1" customWidth="1"/>
    <col min="1799" max="1799" width="7.28515625" style="1" customWidth="1"/>
    <col min="1800" max="1800" width="17.140625" style="1" customWidth="1"/>
    <col min="1801" max="2048" width="9.140625" style="1"/>
    <col min="2049" max="2049" width="27.7109375" style="1" customWidth="1"/>
    <col min="2050" max="2050" width="9.140625" style="1"/>
    <col min="2051" max="2052" width="7.7109375" style="1" customWidth="1"/>
    <col min="2053" max="2053" width="11.7109375" style="1" customWidth="1"/>
    <col min="2054" max="2054" width="7.42578125" style="1" customWidth="1"/>
    <col min="2055" max="2055" width="7.28515625" style="1" customWidth="1"/>
    <col min="2056" max="2056" width="17.140625" style="1" customWidth="1"/>
    <col min="2057" max="2304" width="9.140625" style="1"/>
    <col min="2305" max="2305" width="27.7109375" style="1" customWidth="1"/>
    <col min="2306" max="2306" width="9.140625" style="1"/>
    <col min="2307" max="2308" width="7.7109375" style="1" customWidth="1"/>
    <col min="2309" max="2309" width="11.7109375" style="1" customWidth="1"/>
    <col min="2310" max="2310" width="7.42578125" style="1" customWidth="1"/>
    <col min="2311" max="2311" width="7.28515625" style="1" customWidth="1"/>
    <col min="2312" max="2312" width="17.140625" style="1" customWidth="1"/>
    <col min="2313" max="2560" width="9.140625" style="1"/>
    <col min="2561" max="2561" width="27.7109375" style="1" customWidth="1"/>
    <col min="2562" max="2562" width="9.140625" style="1"/>
    <col min="2563" max="2564" width="7.7109375" style="1" customWidth="1"/>
    <col min="2565" max="2565" width="11.7109375" style="1" customWidth="1"/>
    <col min="2566" max="2566" width="7.42578125" style="1" customWidth="1"/>
    <col min="2567" max="2567" width="7.28515625" style="1" customWidth="1"/>
    <col min="2568" max="2568" width="17.140625" style="1" customWidth="1"/>
    <col min="2569" max="2816" width="9.140625" style="1"/>
    <col min="2817" max="2817" width="27.7109375" style="1" customWidth="1"/>
    <col min="2818" max="2818" width="9.140625" style="1"/>
    <col min="2819" max="2820" width="7.7109375" style="1" customWidth="1"/>
    <col min="2821" max="2821" width="11.7109375" style="1" customWidth="1"/>
    <col min="2822" max="2822" width="7.42578125" style="1" customWidth="1"/>
    <col min="2823" max="2823" width="7.28515625" style="1" customWidth="1"/>
    <col min="2824" max="2824" width="17.140625" style="1" customWidth="1"/>
    <col min="2825" max="3072" width="9.140625" style="1"/>
    <col min="3073" max="3073" width="27.7109375" style="1" customWidth="1"/>
    <col min="3074" max="3074" width="9.140625" style="1"/>
    <col min="3075" max="3076" width="7.7109375" style="1" customWidth="1"/>
    <col min="3077" max="3077" width="11.7109375" style="1" customWidth="1"/>
    <col min="3078" max="3078" width="7.42578125" style="1" customWidth="1"/>
    <col min="3079" max="3079" width="7.28515625" style="1" customWidth="1"/>
    <col min="3080" max="3080" width="17.140625" style="1" customWidth="1"/>
    <col min="3081" max="3328" width="9.140625" style="1"/>
    <col min="3329" max="3329" width="27.7109375" style="1" customWidth="1"/>
    <col min="3330" max="3330" width="9.140625" style="1"/>
    <col min="3331" max="3332" width="7.7109375" style="1" customWidth="1"/>
    <col min="3333" max="3333" width="11.7109375" style="1" customWidth="1"/>
    <col min="3334" max="3334" width="7.42578125" style="1" customWidth="1"/>
    <col min="3335" max="3335" width="7.28515625" style="1" customWidth="1"/>
    <col min="3336" max="3336" width="17.140625" style="1" customWidth="1"/>
    <col min="3337" max="3584" width="9.140625" style="1"/>
    <col min="3585" max="3585" width="27.7109375" style="1" customWidth="1"/>
    <col min="3586" max="3586" width="9.140625" style="1"/>
    <col min="3587" max="3588" width="7.7109375" style="1" customWidth="1"/>
    <col min="3589" max="3589" width="11.7109375" style="1" customWidth="1"/>
    <col min="3590" max="3590" width="7.42578125" style="1" customWidth="1"/>
    <col min="3591" max="3591" width="7.28515625" style="1" customWidth="1"/>
    <col min="3592" max="3592" width="17.140625" style="1" customWidth="1"/>
    <col min="3593" max="3840" width="9.140625" style="1"/>
    <col min="3841" max="3841" width="27.7109375" style="1" customWidth="1"/>
    <col min="3842" max="3842" width="9.140625" style="1"/>
    <col min="3843" max="3844" width="7.7109375" style="1" customWidth="1"/>
    <col min="3845" max="3845" width="11.7109375" style="1" customWidth="1"/>
    <col min="3846" max="3846" width="7.42578125" style="1" customWidth="1"/>
    <col min="3847" max="3847" width="7.28515625" style="1" customWidth="1"/>
    <col min="3848" max="3848" width="17.140625" style="1" customWidth="1"/>
    <col min="3849" max="4096" width="9.140625" style="1"/>
    <col min="4097" max="4097" width="27.7109375" style="1" customWidth="1"/>
    <col min="4098" max="4098" width="9.140625" style="1"/>
    <col min="4099" max="4100" width="7.7109375" style="1" customWidth="1"/>
    <col min="4101" max="4101" width="11.7109375" style="1" customWidth="1"/>
    <col min="4102" max="4102" width="7.42578125" style="1" customWidth="1"/>
    <col min="4103" max="4103" width="7.28515625" style="1" customWidth="1"/>
    <col min="4104" max="4104" width="17.140625" style="1" customWidth="1"/>
    <col min="4105" max="4352" width="9.140625" style="1"/>
    <col min="4353" max="4353" width="27.7109375" style="1" customWidth="1"/>
    <col min="4354" max="4354" width="9.140625" style="1"/>
    <col min="4355" max="4356" width="7.7109375" style="1" customWidth="1"/>
    <col min="4357" max="4357" width="11.7109375" style="1" customWidth="1"/>
    <col min="4358" max="4358" width="7.42578125" style="1" customWidth="1"/>
    <col min="4359" max="4359" width="7.28515625" style="1" customWidth="1"/>
    <col min="4360" max="4360" width="17.140625" style="1" customWidth="1"/>
    <col min="4361" max="4608" width="9.140625" style="1"/>
    <col min="4609" max="4609" width="27.7109375" style="1" customWidth="1"/>
    <col min="4610" max="4610" width="9.140625" style="1"/>
    <col min="4611" max="4612" width="7.7109375" style="1" customWidth="1"/>
    <col min="4613" max="4613" width="11.7109375" style="1" customWidth="1"/>
    <col min="4614" max="4614" width="7.42578125" style="1" customWidth="1"/>
    <col min="4615" max="4615" width="7.28515625" style="1" customWidth="1"/>
    <col min="4616" max="4616" width="17.140625" style="1" customWidth="1"/>
    <col min="4617" max="4864" width="9.140625" style="1"/>
    <col min="4865" max="4865" width="27.7109375" style="1" customWidth="1"/>
    <col min="4866" max="4866" width="9.140625" style="1"/>
    <col min="4867" max="4868" width="7.7109375" style="1" customWidth="1"/>
    <col min="4869" max="4869" width="11.7109375" style="1" customWidth="1"/>
    <col min="4870" max="4870" width="7.42578125" style="1" customWidth="1"/>
    <col min="4871" max="4871" width="7.28515625" style="1" customWidth="1"/>
    <col min="4872" max="4872" width="17.140625" style="1" customWidth="1"/>
    <col min="4873" max="5120" width="9.140625" style="1"/>
    <col min="5121" max="5121" width="27.7109375" style="1" customWidth="1"/>
    <col min="5122" max="5122" width="9.140625" style="1"/>
    <col min="5123" max="5124" width="7.7109375" style="1" customWidth="1"/>
    <col min="5125" max="5125" width="11.7109375" style="1" customWidth="1"/>
    <col min="5126" max="5126" width="7.42578125" style="1" customWidth="1"/>
    <col min="5127" max="5127" width="7.28515625" style="1" customWidth="1"/>
    <col min="5128" max="5128" width="17.140625" style="1" customWidth="1"/>
    <col min="5129" max="5376" width="9.140625" style="1"/>
    <col min="5377" max="5377" width="27.7109375" style="1" customWidth="1"/>
    <col min="5378" max="5378" width="9.140625" style="1"/>
    <col min="5379" max="5380" width="7.7109375" style="1" customWidth="1"/>
    <col min="5381" max="5381" width="11.7109375" style="1" customWidth="1"/>
    <col min="5382" max="5382" width="7.42578125" style="1" customWidth="1"/>
    <col min="5383" max="5383" width="7.28515625" style="1" customWidth="1"/>
    <col min="5384" max="5384" width="17.140625" style="1" customWidth="1"/>
    <col min="5385" max="5632" width="9.140625" style="1"/>
    <col min="5633" max="5633" width="27.7109375" style="1" customWidth="1"/>
    <col min="5634" max="5634" width="9.140625" style="1"/>
    <col min="5635" max="5636" width="7.7109375" style="1" customWidth="1"/>
    <col min="5637" max="5637" width="11.7109375" style="1" customWidth="1"/>
    <col min="5638" max="5638" width="7.42578125" style="1" customWidth="1"/>
    <col min="5639" max="5639" width="7.28515625" style="1" customWidth="1"/>
    <col min="5640" max="5640" width="17.140625" style="1" customWidth="1"/>
    <col min="5641" max="5888" width="9.140625" style="1"/>
    <col min="5889" max="5889" width="27.7109375" style="1" customWidth="1"/>
    <col min="5890" max="5890" width="9.140625" style="1"/>
    <col min="5891" max="5892" width="7.7109375" style="1" customWidth="1"/>
    <col min="5893" max="5893" width="11.7109375" style="1" customWidth="1"/>
    <col min="5894" max="5894" width="7.42578125" style="1" customWidth="1"/>
    <col min="5895" max="5895" width="7.28515625" style="1" customWidth="1"/>
    <col min="5896" max="5896" width="17.140625" style="1" customWidth="1"/>
    <col min="5897" max="6144" width="9.140625" style="1"/>
    <col min="6145" max="6145" width="27.7109375" style="1" customWidth="1"/>
    <col min="6146" max="6146" width="9.140625" style="1"/>
    <col min="6147" max="6148" width="7.7109375" style="1" customWidth="1"/>
    <col min="6149" max="6149" width="11.7109375" style="1" customWidth="1"/>
    <col min="6150" max="6150" width="7.42578125" style="1" customWidth="1"/>
    <col min="6151" max="6151" width="7.28515625" style="1" customWidth="1"/>
    <col min="6152" max="6152" width="17.140625" style="1" customWidth="1"/>
    <col min="6153" max="6400" width="9.140625" style="1"/>
    <col min="6401" max="6401" width="27.7109375" style="1" customWidth="1"/>
    <col min="6402" max="6402" width="9.140625" style="1"/>
    <col min="6403" max="6404" width="7.7109375" style="1" customWidth="1"/>
    <col min="6405" max="6405" width="11.7109375" style="1" customWidth="1"/>
    <col min="6406" max="6406" width="7.42578125" style="1" customWidth="1"/>
    <col min="6407" max="6407" width="7.28515625" style="1" customWidth="1"/>
    <col min="6408" max="6408" width="17.140625" style="1" customWidth="1"/>
    <col min="6409" max="6656" width="9.140625" style="1"/>
    <col min="6657" max="6657" width="27.7109375" style="1" customWidth="1"/>
    <col min="6658" max="6658" width="9.140625" style="1"/>
    <col min="6659" max="6660" width="7.7109375" style="1" customWidth="1"/>
    <col min="6661" max="6661" width="11.7109375" style="1" customWidth="1"/>
    <col min="6662" max="6662" width="7.42578125" style="1" customWidth="1"/>
    <col min="6663" max="6663" width="7.28515625" style="1" customWidth="1"/>
    <col min="6664" max="6664" width="17.140625" style="1" customWidth="1"/>
    <col min="6665" max="6912" width="9.140625" style="1"/>
    <col min="6913" max="6913" width="27.7109375" style="1" customWidth="1"/>
    <col min="6914" max="6914" width="9.140625" style="1"/>
    <col min="6915" max="6916" width="7.7109375" style="1" customWidth="1"/>
    <col min="6917" max="6917" width="11.7109375" style="1" customWidth="1"/>
    <col min="6918" max="6918" width="7.42578125" style="1" customWidth="1"/>
    <col min="6919" max="6919" width="7.28515625" style="1" customWidth="1"/>
    <col min="6920" max="6920" width="17.140625" style="1" customWidth="1"/>
    <col min="6921" max="7168" width="9.140625" style="1"/>
    <col min="7169" max="7169" width="27.7109375" style="1" customWidth="1"/>
    <col min="7170" max="7170" width="9.140625" style="1"/>
    <col min="7171" max="7172" width="7.7109375" style="1" customWidth="1"/>
    <col min="7173" max="7173" width="11.7109375" style="1" customWidth="1"/>
    <col min="7174" max="7174" width="7.42578125" style="1" customWidth="1"/>
    <col min="7175" max="7175" width="7.28515625" style="1" customWidth="1"/>
    <col min="7176" max="7176" width="17.140625" style="1" customWidth="1"/>
    <col min="7177" max="7424" width="9.140625" style="1"/>
    <col min="7425" max="7425" width="27.7109375" style="1" customWidth="1"/>
    <col min="7426" max="7426" width="9.140625" style="1"/>
    <col min="7427" max="7428" width="7.7109375" style="1" customWidth="1"/>
    <col min="7429" max="7429" width="11.7109375" style="1" customWidth="1"/>
    <col min="7430" max="7430" width="7.42578125" style="1" customWidth="1"/>
    <col min="7431" max="7431" width="7.28515625" style="1" customWidth="1"/>
    <col min="7432" max="7432" width="17.140625" style="1" customWidth="1"/>
    <col min="7433" max="7680" width="9.140625" style="1"/>
    <col min="7681" max="7681" width="27.7109375" style="1" customWidth="1"/>
    <col min="7682" max="7682" width="9.140625" style="1"/>
    <col min="7683" max="7684" width="7.7109375" style="1" customWidth="1"/>
    <col min="7685" max="7685" width="11.7109375" style="1" customWidth="1"/>
    <col min="7686" max="7686" width="7.42578125" style="1" customWidth="1"/>
    <col min="7687" max="7687" width="7.28515625" style="1" customWidth="1"/>
    <col min="7688" max="7688" width="17.140625" style="1" customWidth="1"/>
    <col min="7689" max="7936" width="9.140625" style="1"/>
    <col min="7937" max="7937" width="27.7109375" style="1" customWidth="1"/>
    <col min="7938" max="7938" width="9.140625" style="1"/>
    <col min="7939" max="7940" width="7.7109375" style="1" customWidth="1"/>
    <col min="7941" max="7941" width="11.7109375" style="1" customWidth="1"/>
    <col min="7942" max="7942" width="7.42578125" style="1" customWidth="1"/>
    <col min="7943" max="7943" width="7.28515625" style="1" customWidth="1"/>
    <col min="7944" max="7944" width="17.140625" style="1" customWidth="1"/>
    <col min="7945" max="8192" width="9.140625" style="1"/>
    <col min="8193" max="8193" width="27.7109375" style="1" customWidth="1"/>
    <col min="8194" max="8194" width="9.140625" style="1"/>
    <col min="8195" max="8196" width="7.7109375" style="1" customWidth="1"/>
    <col min="8197" max="8197" width="11.7109375" style="1" customWidth="1"/>
    <col min="8198" max="8198" width="7.42578125" style="1" customWidth="1"/>
    <col min="8199" max="8199" width="7.28515625" style="1" customWidth="1"/>
    <col min="8200" max="8200" width="17.140625" style="1" customWidth="1"/>
    <col min="8201" max="8448" width="9.140625" style="1"/>
    <col min="8449" max="8449" width="27.7109375" style="1" customWidth="1"/>
    <col min="8450" max="8450" width="9.140625" style="1"/>
    <col min="8451" max="8452" width="7.7109375" style="1" customWidth="1"/>
    <col min="8453" max="8453" width="11.7109375" style="1" customWidth="1"/>
    <col min="8454" max="8454" width="7.42578125" style="1" customWidth="1"/>
    <col min="8455" max="8455" width="7.28515625" style="1" customWidth="1"/>
    <col min="8456" max="8456" width="17.140625" style="1" customWidth="1"/>
    <col min="8457" max="8704" width="9.140625" style="1"/>
    <col min="8705" max="8705" width="27.7109375" style="1" customWidth="1"/>
    <col min="8706" max="8706" width="9.140625" style="1"/>
    <col min="8707" max="8708" width="7.7109375" style="1" customWidth="1"/>
    <col min="8709" max="8709" width="11.7109375" style="1" customWidth="1"/>
    <col min="8710" max="8710" width="7.42578125" style="1" customWidth="1"/>
    <col min="8711" max="8711" width="7.28515625" style="1" customWidth="1"/>
    <col min="8712" max="8712" width="17.140625" style="1" customWidth="1"/>
    <col min="8713" max="8960" width="9.140625" style="1"/>
    <col min="8961" max="8961" width="27.7109375" style="1" customWidth="1"/>
    <col min="8962" max="8962" width="9.140625" style="1"/>
    <col min="8963" max="8964" width="7.7109375" style="1" customWidth="1"/>
    <col min="8965" max="8965" width="11.7109375" style="1" customWidth="1"/>
    <col min="8966" max="8966" width="7.42578125" style="1" customWidth="1"/>
    <col min="8967" max="8967" width="7.28515625" style="1" customWidth="1"/>
    <col min="8968" max="8968" width="17.140625" style="1" customWidth="1"/>
    <col min="8969" max="9216" width="9.140625" style="1"/>
    <col min="9217" max="9217" width="27.7109375" style="1" customWidth="1"/>
    <col min="9218" max="9218" width="9.140625" style="1"/>
    <col min="9219" max="9220" width="7.7109375" style="1" customWidth="1"/>
    <col min="9221" max="9221" width="11.7109375" style="1" customWidth="1"/>
    <col min="9222" max="9222" width="7.42578125" style="1" customWidth="1"/>
    <col min="9223" max="9223" width="7.28515625" style="1" customWidth="1"/>
    <col min="9224" max="9224" width="17.140625" style="1" customWidth="1"/>
    <col min="9225" max="9472" width="9.140625" style="1"/>
    <col min="9473" max="9473" width="27.7109375" style="1" customWidth="1"/>
    <col min="9474" max="9474" width="9.140625" style="1"/>
    <col min="9475" max="9476" width="7.7109375" style="1" customWidth="1"/>
    <col min="9477" max="9477" width="11.7109375" style="1" customWidth="1"/>
    <col min="9478" max="9478" width="7.42578125" style="1" customWidth="1"/>
    <col min="9479" max="9479" width="7.28515625" style="1" customWidth="1"/>
    <col min="9480" max="9480" width="17.140625" style="1" customWidth="1"/>
    <col min="9481" max="9728" width="9.140625" style="1"/>
    <col min="9729" max="9729" width="27.7109375" style="1" customWidth="1"/>
    <col min="9730" max="9730" width="9.140625" style="1"/>
    <col min="9731" max="9732" width="7.7109375" style="1" customWidth="1"/>
    <col min="9733" max="9733" width="11.7109375" style="1" customWidth="1"/>
    <col min="9734" max="9734" width="7.42578125" style="1" customWidth="1"/>
    <col min="9735" max="9735" width="7.28515625" style="1" customWidth="1"/>
    <col min="9736" max="9736" width="17.140625" style="1" customWidth="1"/>
    <col min="9737" max="9984" width="9.140625" style="1"/>
    <col min="9985" max="9985" width="27.7109375" style="1" customWidth="1"/>
    <col min="9986" max="9986" width="9.140625" style="1"/>
    <col min="9987" max="9988" width="7.7109375" style="1" customWidth="1"/>
    <col min="9989" max="9989" width="11.7109375" style="1" customWidth="1"/>
    <col min="9990" max="9990" width="7.42578125" style="1" customWidth="1"/>
    <col min="9991" max="9991" width="7.28515625" style="1" customWidth="1"/>
    <col min="9992" max="9992" width="17.140625" style="1" customWidth="1"/>
    <col min="9993" max="10240" width="9.140625" style="1"/>
    <col min="10241" max="10241" width="27.7109375" style="1" customWidth="1"/>
    <col min="10242" max="10242" width="9.140625" style="1"/>
    <col min="10243" max="10244" width="7.7109375" style="1" customWidth="1"/>
    <col min="10245" max="10245" width="11.7109375" style="1" customWidth="1"/>
    <col min="10246" max="10246" width="7.42578125" style="1" customWidth="1"/>
    <col min="10247" max="10247" width="7.28515625" style="1" customWidth="1"/>
    <col min="10248" max="10248" width="17.140625" style="1" customWidth="1"/>
    <col min="10249" max="10496" width="9.140625" style="1"/>
    <col min="10497" max="10497" width="27.7109375" style="1" customWidth="1"/>
    <col min="10498" max="10498" width="9.140625" style="1"/>
    <col min="10499" max="10500" width="7.7109375" style="1" customWidth="1"/>
    <col min="10501" max="10501" width="11.7109375" style="1" customWidth="1"/>
    <col min="10502" max="10502" width="7.42578125" style="1" customWidth="1"/>
    <col min="10503" max="10503" width="7.28515625" style="1" customWidth="1"/>
    <col min="10504" max="10504" width="17.140625" style="1" customWidth="1"/>
    <col min="10505" max="10752" width="9.140625" style="1"/>
    <col min="10753" max="10753" width="27.7109375" style="1" customWidth="1"/>
    <col min="10754" max="10754" width="9.140625" style="1"/>
    <col min="10755" max="10756" width="7.7109375" style="1" customWidth="1"/>
    <col min="10757" max="10757" width="11.7109375" style="1" customWidth="1"/>
    <col min="10758" max="10758" width="7.42578125" style="1" customWidth="1"/>
    <col min="10759" max="10759" width="7.28515625" style="1" customWidth="1"/>
    <col min="10760" max="10760" width="17.140625" style="1" customWidth="1"/>
    <col min="10761" max="11008" width="9.140625" style="1"/>
    <col min="11009" max="11009" width="27.7109375" style="1" customWidth="1"/>
    <col min="11010" max="11010" width="9.140625" style="1"/>
    <col min="11011" max="11012" width="7.7109375" style="1" customWidth="1"/>
    <col min="11013" max="11013" width="11.7109375" style="1" customWidth="1"/>
    <col min="11014" max="11014" width="7.42578125" style="1" customWidth="1"/>
    <col min="11015" max="11015" width="7.28515625" style="1" customWidth="1"/>
    <col min="11016" max="11016" width="17.140625" style="1" customWidth="1"/>
    <col min="11017" max="11264" width="9.140625" style="1"/>
    <col min="11265" max="11265" width="27.7109375" style="1" customWidth="1"/>
    <col min="11266" max="11266" width="9.140625" style="1"/>
    <col min="11267" max="11268" width="7.7109375" style="1" customWidth="1"/>
    <col min="11269" max="11269" width="11.7109375" style="1" customWidth="1"/>
    <col min="11270" max="11270" width="7.42578125" style="1" customWidth="1"/>
    <col min="11271" max="11271" width="7.28515625" style="1" customWidth="1"/>
    <col min="11272" max="11272" width="17.140625" style="1" customWidth="1"/>
    <col min="11273" max="11520" width="9.140625" style="1"/>
    <col min="11521" max="11521" width="27.7109375" style="1" customWidth="1"/>
    <col min="11522" max="11522" width="9.140625" style="1"/>
    <col min="11523" max="11524" width="7.7109375" style="1" customWidth="1"/>
    <col min="11525" max="11525" width="11.7109375" style="1" customWidth="1"/>
    <col min="11526" max="11526" width="7.42578125" style="1" customWidth="1"/>
    <col min="11527" max="11527" width="7.28515625" style="1" customWidth="1"/>
    <col min="11528" max="11528" width="17.140625" style="1" customWidth="1"/>
    <col min="11529" max="11776" width="9.140625" style="1"/>
    <col min="11777" max="11777" width="27.7109375" style="1" customWidth="1"/>
    <col min="11778" max="11778" width="9.140625" style="1"/>
    <col min="11779" max="11780" width="7.7109375" style="1" customWidth="1"/>
    <col min="11781" max="11781" width="11.7109375" style="1" customWidth="1"/>
    <col min="11782" max="11782" width="7.42578125" style="1" customWidth="1"/>
    <col min="11783" max="11783" width="7.28515625" style="1" customWidth="1"/>
    <col min="11784" max="11784" width="17.140625" style="1" customWidth="1"/>
    <col min="11785" max="12032" width="9.140625" style="1"/>
    <col min="12033" max="12033" width="27.7109375" style="1" customWidth="1"/>
    <col min="12034" max="12034" width="9.140625" style="1"/>
    <col min="12035" max="12036" width="7.7109375" style="1" customWidth="1"/>
    <col min="12037" max="12037" width="11.7109375" style="1" customWidth="1"/>
    <col min="12038" max="12038" width="7.42578125" style="1" customWidth="1"/>
    <col min="12039" max="12039" width="7.28515625" style="1" customWidth="1"/>
    <col min="12040" max="12040" width="17.140625" style="1" customWidth="1"/>
    <col min="12041" max="12288" width="9.140625" style="1"/>
    <col min="12289" max="12289" width="27.7109375" style="1" customWidth="1"/>
    <col min="12290" max="12290" width="9.140625" style="1"/>
    <col min="12291" max="12292" width="7.7109375" style="1" customWidth="1"/>
    <col min="12293" max="12293" width="11.7109375" style="1" customWidth="1"/>
    <col min="12294" max="12294" width="7.42578125" style="1" customWidth="1"/>
    <col min="12295" max="12295" width="7.28515625" style="1" customWidth="1"/>
    <col min="12296" max="12296" width="17.140625" style="1" customWidth="1"/>
    <col min="12297" max="12544" width="9.140625" style="1"/>
    <col min="12545" max="12545" width="27.7109375" style="1" customWidth="1"/>
    <col min="12546" max="12546" width="9.140625" style="1"/>
    <col min="12547" max="12548" width="7.7109375" style="1" customWidth="1"/>
    <col min="12549" max="12549" width="11.7109375" style="1" customWidth="1"/>
    <col min="12550" max="12550" width="7.42578125" style="1" customWidth="1"/>
    <col min="12551" max="12551" width="7.28515625" style="1" customWidth="1"/>
    <col min="12552" max="12552" width="17.140625" style="1" customWidth="1"/>
    <col min="12553" max="12800" width="9.140625" style="1"/>
    <col min="12801" max="12801" width="27.7109375" style="1" customWidth="1"/>
    <col min="12802" max="12802" width="9.140625" style="1"/>
    <col min="12803" max="12804" width="7.7109375" style="1" customWidth="1"/>
    <col min="12805" max="12805" width="11.7109375" style="1" customWidth="1"/>
    <col min="12806" max="12806" width="7.42578125" style="1" customWidth="1"/>
    <col min="12807" max="12807" width="7.28515625" style="1" customWidth="1"/>
    <col min="12808" max="12808" width="17.140625" style="1" customWidth="1"/>
    <col min="12809" max="13056" width="9.140625" style="1"/>
    <col min="13057" max="13057" width="27.7109375" style="1" customWidth="1"/>
    <col min="13058" max="13058" width="9.140625" style="1"/>
    <col min="13059" max="13060" width="7.7109375" style="1" customWidth="1"/>
    <col min="13061" max="13061" width="11.7109375" style="1" customWidth="1"/>
    <col min="13062" max="13062" width="7.42578125" style="1" customWidth="1"/>
    <col min="13063" max="13063" width="7.28515625" style="1" customWidth="1"/>
    <col min="13064" max="13064" width="17.140625" style="1" customWidth="1"/>
    <col min="13065" max="13312" width="9.140625" style="1"/>
    <col min="13313" max="13313" width="27.7109375" style="1" customWidth="1"/>
    <col min="13314" max="13314" width="9.140625" style="1"/>
    <col min="13315" max="13316" width="7.7109375" style="1" customWidth="1"/>
    <col min="13317" max="13317" width="11.7109375" style="1" customWidth="1"/>
    <col min="13318" max="13318" width="7.42578125" style="1" customWidth="1"/>
    <col min="13319" max="13319" width="7.28515625" style="1" customWidth="1"/>
    <col min="13320" max="13320" width="17.140625" style="1" customWidth="1"/>
    <col min="13321" max="13568" width="9.140625" style="1"/>
    <col min="13569" max="13569" width="27.7109375" style="1" customWidth="1"/>
    <col min="13570" max="13570" width="9.140625" style="1"/>
    <col min="13571" max="13572" width="7.7109375" style="1" customWidth="1"/>
    <col min="13573" max="13573" width="11.7109375" style="1" customWidth="1"/>
    <col min="13574" max="13574" width="7.42578125" style="1" customWidth="1"/>
    <col min="13575" max="13575" width="7.28515625" style="1" customWidth="1"/>
    <col min="13576" max="13576" width="17.140625" style="1" customWidth="1"/>
    <col min="13577" max="13824" width="9.140625" style="1"/>
    <col min="13825" max="13825" width="27.7109375" style="1" customWidth="1"/>
    <col min="13826" max="13826" width="9.140625" style="1"/>
    <col min="13827" max="13828" width="7.7109375" style="1" customWidth="1"/>
    <col min="13829" max="13829" width="11.7109375" style="1" customWidth="1"/>
    <col min="13830" max="13830" width="7.42578125" style="1" customWidth="1"/>
    <col min="13831" max="13831" width="7.28515625" style="1" customWidth="1"/>
    <col min="13832" max="13832" width="17.140625" style="1" customWidth="1"/>
    <col min="13833" max="14080" width="9.140625" style="1"/>
    <col min="14081" max="14081" width="27.7109375" style="1" customWidth="1"/>
    <col min="14082" max="14082" width="9.140625" style="1"/>
    <col min="14083" max="14084" width="7.7109375" style="1" customWidth="1"/>
    <col min="14085" max="14085" width="11.7109375" style="1" customWidth="1"/>
    <col min="14086" max="14086" width="7.42578125" style="1" customWidth="1"/>
    <col min="14087" max="14087" width="7.28515625" style="1" customWidth="1"/>
    <col min="14088" max="14088" width="17.140625" style="1" customWidth="1"/>
    <col min="14089" max="14336" width="9.140625" style="1"/>
    <col min="14337" max="14337" width="27.7109375" style="1" customWidth="1"/>
    <col min="14338" max="14338" width="9.140625" style="1"/>
    <col min="14339" max="14340" width="7.7109375" style="1" customWidth="1"/>
    <col min="14341" max="14341" width="11.7109375" style="1" customWidth="1"/>
    <col min="14342" max="14342" width="7.42578125" style="1" customWidth="1"/>
    <col min="14343" max="14343" width="7.28515625" style="1" customWidth="1"/>
    <col min="14344" max="14344" width="17.140625" style="1" customWidth="1"/>
    <col min="14345" max="14592" width="9.140625" style="1"/>
    <col min="14593" max="14593" width="27.7109375" style="1" customWidth="1"/>
    <col min="14594" max="14594" width="9.140625" style="1"/>
    <col min="14595" max="14596" width="7.7109375" style="1" customWidth="1"/>
    <col min="14597" max="14597" width="11.7109375" style="1" customWidth="1"/>
    <col min="14598" max="14598" width="7.42578125" style="1" customWidth="1"/>
    <col min="14599" max="14599" width="7.28515625" style="1" customWidth="1"/>
    <col min="14600" max="14600" width="17.140625" style="1" customWidth="1"/>
    <col min="14601" max="14848" width="9.140625" style="1"/>
    <col min="14849" max="14849" width="27.7109375" style="1" customWidth="1"/>
    <col min="14850" max="14850" width="9.140625" style="1"/>
    <col min="14851" max="14852" width="7.7109375" style="1" customWidth="1"/>
    <col min="14853" max="14853" width="11.7109375" style="1" customWidth="1"/>
    <col min="14854" max="14854" width="7.42578125" style="1" customWidth="1"/>
    <col min="14855" max="14855" width="7.28515625" style="1" customWidth="1"/>
    <col min="14856" max="14856" width="17.140625" style="1" customWidth="1"/>
    <col min="14857" max="15104" width="9.140625" style="1"/>
    <col min="15105" max="15105" width="27.7109375" style="1" customWidth="1"/>
    <col min="15106" max="15106" width="9.140625" style="1"/>
    <col min="15107" max="15108" width="7.7109375" style="1" customWidth="1"/>
    <col min="15109" max="15109" width="11.7109375" style="1" customWidth="1"/>
    <col min="15110" max="15110" width="7.42578125" style="1" customWidth="1"/>
    <col min="15111" max="15111" width="7.28515625" style="1" customWidth="1"/>
    <col min="15112" max="15112" width="17.140625" style="1" customWidth="1"/>
    <col min="15113" max="15360" width="9.140625" style="1"/>
    <col min="15361" max="15361" width="27.7109375" style="1" customWidth="1"/>
    <col min="15362" max="15362" width="9.140625" style="1"/>
    <col min="15363" max="15364" width="7.7109375" style="1" customWidth="1"/>
    <col min="15365" max="15365" width="11.7109375" style="1" customWidth="1"/>
    <col min="15366" max="15366" width="7.42578125" style="1" customWidth="1"/>
    <col min="15367" max="15367" width="7.28515625" style="1" customWidth="1"/>
    <col min="15368" max="15368" width="17.140625" style="1" customWidth="1"/>
    <col min="15369" max="15616" width="9.140625" style="1"/>
    <col min="15617" max="15617" width="27.7109375" style="1" customWidth="1"/>
    <col min="15618" max="15618" width="9.140625" style="1"/>
    <col min="15619" max="15620" width="7.7109375" style="1" customWidth="1"/>
    <col min="15621" max="15621" width="11.7109375" style="1" customWidth="1"/>
    <col min="15622" max="15622" width="7.42578125" style="1" customWidth="1"/>
    <col min="15623" max="15623" width="7.28515625" style="1" customWidth="1"/>
    <col min="15624" max="15624" width="17.140625" style="1" customWidth="1"/>
    <col min="15625" max="15872" width="9.140625" style="1"/>
    <col min="15873" max="15873" width="27.7109375" style="1" customWidth="1"/>
    <col min="15874" max="15874" width="9.140625" style="1"/>
    <col min="15875" max="15876" width="7.7109375" style="1" customWidth="1"/>
    <col min="15877" max="15877" width="11.7109375" style="1" customWidth="1"/>
    <col min="15878" max="15878" width="7.42578125" style="1" customWidth="1"/>
    <col min="15879" max="15879" width="7.28515625" style="1" customWidth="1"/>
    <col min="15880" max="15880" width="17.140625" style="1" customWidth="1"/>
    <col min="15881" max="16128" width="9.140625" style="1"/>
    <col min="16129" max="16129" width="27.7109375" style="1" customWidth="1"/>
    <col min="16130" max="16130" width="9.140625" style="1"/>
    <col min="16131" max="16132" width="7.7109375" style="1" customWidth="1"/>
    <col min="16133" max="16133" width="11.7109375" style="1" customWidth="1"/>
    <col min="16134" max="16134" width="7.42578125" style="1" customWidth="1"/>
    <col min="16135" max="16135" width="7.28515625" style="1" customWidth="1"/>
    <col min="16136" max="16136" width="17.140625" style="1" customWidth="1"/>
    <col min="16137" max="16384" width="9.140625" style="1"/>
  </cols>
  <sheetData>
    <row r="1" spans="1:256" ht="12.75" x14ac:dyDescent="0.25">
      <c r="A1" s="173" t="s">
        <v>1</v>
      </c>
      <c r="B1" s="173"/>
      <c r="C1" s="173"/>
      <c r="D1" s="173"/>
      <c r="E1" s="173"/>
      <c r="F1" s="173"/>
      <c r="G1" s="173"/>
      <c r="H1" s="173"/>
    </row>
    <row r="2" spans="1:256" x14ac:dyDescent="0.25">
      <c r="A2" s="117" t="s">
        <v>2</v>
      </c>
      <c r="B2" s="118"/>
      <c r="C2" s="118"/>
      <c r="D2" s="118"/>
      <c r="E2" s="118"/>
      <c r="F2" s="118"/>
      <c r="G2" s="118"/>
      <c r="H2" s="119"/>
    </row>
    <row r="3" spans="1:256" s="87" customFormat="1" ht="10.5" customHeight="1" x14ac:dyDescent="0.2">
      <c r="A3" s="181" t="s">
        <v>3</v>
      </c>
      <c r="B3" s="181" t="s">
        <v>4</v>
      </c>
      <c r="C3" s="85" t="s">
        <v>5</v>
      </c>
      <c r="D3" s="85" t="s">
        <v>6</v>
      </c>
      <c r="E3" s="85" t="s">
        <v>7</v>
      </c>
      <c r="F3" s="182" t="s">
        <v>8</v>
      </c>
      <c r="G3" s="183" t="s">
        <v>9</v>
      </c>
      <c r="H3" s="85" t="s">
        <v>10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  <c r="IT3" s="125"/>
      <c r="IU3" s="125"/>
    </row>
    <row r="4" spans="1:256" x14ac:dyDescent="0.25">
      <c r="A4" s="112" t="s">
        <v>123</v>
      </c>
      <c r="B4" s="113"/>
      <c r="C4" s="114"/>
      <c r="D4" s="114"/>
      <c r="E4" s="114"/>
      <c r="F4" s="114"/>
      <c r="G4" s="114"/>
      <c r="H4" s="174"/>
    </row>
    <row r="5" spans="1:256" customFormat="1" ht="15" x14ac:dyDescent="0.25">
      <c r="A5" s="12" t="s">
        <v>208</v>
      </c>
      <c r="B5" s="76">
        <v>250</v>
      </c>
      <c r="C5" s="14">
        <v>16.91</v>
      </c>
      <c r="D5" s="14">
        <v>19.899999999999999</v>
      </c>
      <c r="E5" s="14">
        <v>42.64</v>
      </c>
      <c r="F5" s="14">
        <v>418</v>
      </c>
      <c r="G5" s="36" t="s">
        <v>281</v>
      </c>
      <c r="H5" s="12" t="s">
        <v>209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x14ac:dyDescent="0.2">
      <c r="A6" s="175" t="s">
        <v>38</v>
      </c>
      <c r="B6" s="91">
        <v>215</v>
      </c>
      <c r="C6" s="92">
        <v>7.0000000000000007E-2</v>
      </c>
      <c r="D6" s="92">
        <v>0.02</v>
      </c>
      <c r="E6" s="92">
        <v>15</v>
      </c>
      <c r="F6" s="92">
        <v>60</v>
      </c>
      <c r="G6" s="91" t="s">
        <v>39</v>
      </c>
      <c r="H6" s="35" t="s">
        <v>40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6" x14ac:dyDescent="0.25">
      <c r="A7" s="25" t="s">
        <v>41</v>
      </c>
      <c r="B7" s="93">
        <v>20</v>
      </c>
      <c r="C7" s="94">
        <v>1.3</v>
      </c>
      <c r="D7" s="94">
        <v>0.2</v>
      </c>
      <c r="E7" s="94">
        <v>8.6</v>
      </c>
      <c r="F7" s="94">
        <v>43</v>
      </c>
      <c r="G7" s="71" t="s">
        <v>25</v>
      </c>
      <c r="H7" s="18" t="s">
        <v>42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6" x14ac:dyDescent="0.25">
      <c r="A8" s="28" t="s">
        <v>27</v>
      </c>
      <c r="B8" s="2">
        <f>SUM(B5:B7)</f>
        <v>485</v>
      </c>
      <c r="C8" s="72">
        <f>SUM(C5:C7)</f>
        <v>18.28</v>
      </c>
      <c r="D8" s="72">
        <f>SUM(D5:D7)</f>
        <v>20.119999999999997</v>
      </c>
      <c r="E8" s="72">
        <f>SUM(E5:E7)</f>
        <v>66.239999999999995</v>
      </c>
      <c r="F8" s="72">
        <f>SUM(F5:F7)</f>
        <v>521</v>
      </c>
      <c r="G8" s="72"/>
      <c r="H8" s="72"/>
    </row>
    <row r="9" spans="1:256" x14ac:dyDescent="0.25">
      <c r="A9" s="117" t="s">
        <v>28</v>
      </c>
      <c r="B9" s="118"/>
      <c r="C9" s="118"/>
      <c r="D9" s="118"/>
      <c r="E9" s="118"/>
      <c r="F9" s="118"/>
      <c r="G9" s="118"/>
      <c r="H9" s="119"/>
      <c r="L9" s="32"/>
    </row>
    <row r="10" spans="1:256" s="87" customFormat="1" ht="10.5" customHeight="1" x14ac:dyDescent="0.2">
      <c r="A10" s="181" t="s">
        <v>3</v>
      </c>
      <c r="B10" s="181" t="s">
        <v>4</v>
      </c>
      <c r="C10" s="85" t="s">
        <v>5</v>
      </c>
      <c r="D10" s="85" t="s">
        <v>6</v>
      </c>
      <c r="E10" s="85" t="s">
        <v>7</v>
      </c>
      <c r="F10" s="182" t="s">
        <v>8</v>
      </c>
      <c r="G10" s="183" t="s">
        <v>9</v>
      </c>
      <c r="H10" s="85" t="s">
        <v>10</v>
      </c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</row>
    <row r="11" spans="1:256" x14ac:dyDescent="0.25">
      <c r="A11" s="112" t="s">
        <v>123</v>
      </c>
      <c r="B11" s="113"/>
      <c r="C11" s="114"/>
      <c r="D11" s="114"/>
      <c r="E11" s="114"/>
      <c r="F11" s="114"/>
      <c r="G11" s="114"/>
      <c r="H11" s="174"/>
    </row>
    <row r="12" spans="1:256" ht="15" customHeight="1" x14ac:dyDescent="0.25">
      <c r="A12" s="18" t="s">
        <v>32</v>
      </c>
      <c r="B12" s="44">
        <v>200</v>
      </c>
      <c r="C12" s="44">
        <v>20.56</v>
      </c>
      <c r="D12" s="44">
        <v>18.16</v>
      </c>
      <c r="E12" s="44">
        <v>56.38</v>
      </c>
      <c r="F12" s="44">
        <v>481.5</v>
      </c>
      <c r="G12" s="36" t="s">
        <v>33</v>
      </c>
      <c r="H12" s="45" t="s">
        <v>34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spans="1:256" x14ac:dyDescent="0.2">
      <c r="A13" s="175" t="s">
        <v>38</v>
      </c>
      <c r="B13" s="91">
        <v>215</v>
      </c>
      <c r="C13" s="92">
        <v>7.0000000000000007E-2</v>
      </c>
      <c r="D13" s="92">
        <v>0.02</v>
      </c>
      <c r="E13" s="92">
        <v>15</v>
      </c>
      <c r="F13" s="92">
        <v>60</v>
      </c>
      <c r="G13" s="91" t="s">
        <v>39</v>
      </c>
      <c r="H13" s="35" t="s">
        <v>40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pans="1:256" x14ac:dyDescent="0.25">
      <c r="A14" s="25" t="s">
        <v>126</v>
      </c>
      <c r="B14" s="26">
        <v>20</v>
      </c>
      <c r="C14" s="41">
        <v>1.6</v>
      </c>
      <c r="D14" s="41">
        <v>0.2</v>
      </c>
      <c r="E14" s="41">
        <v>10.199999999999999</v>
      </c>
      <c r="F14" s="41">
        <v>50</v>
      </c>
      <c r="G14" s="20" t="s">
        <v>25</v>
      </c>
      <c r="H14" s="27" t="s">
        <v>26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</row>
    <row r="15" spans="1:256" x14ac:dyDescent="0.25">
      <c r="A15" s="28" t="s">
        <v>27</v>
      </c>
      <c r="B15" s="2">
        <f>SUM(B12:B14)</f>
        <v>435</v>
      </c>
      <c r="C15" s="72">
        <f>SUM(C12:C14)</f>
        <v>22.23</v>
      </c>
      <c r="D15" s="72">
        <f>SUM(D12:D14)</f>
        <v>18.38</v>
      </c>
      <c r="E15" s="72">
        <f>SUM(E12:E14)</f>
        <v>81.58</v>
      </c>
      <c r="F15" s="72">
        <f>SUM(F12:F14)</f>
        <v>591.5</v>
      </c>
      <c r="G15" s="72"/>
      <c r="H15" s="72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</row>
    <row r="16" spans="1:256" x14ac:dyDescent="0.25">
      <c r="A16" s="117" t="s">
        <v>43</v>
      </c>
      <c r="B16" s="118"/>
      <c r="C16" s="118"/>
      <c r="D16" s="118"/>
      <c r="E16" s="118"/>
      <c r="F16" s="118"/>
      <c r="G16" s="118"/>
      <c r="H16" s="119"/>
    </row>
    <row r="17" spans="1:255" s="87" customFormat="1" ht="10.5" customHeight="1" x14ac:dyDescent="0.2">
      <c r="A17" s="181" t="s">
        <v>3</v>
      </c>
      <c r="B17" s="181" t="s">
        <v>4</v>
      </c>
      <c r="C17" s="85" t="s">
        <v>5</v>
      </c>
      <c r="D17" s="85" t="s">
        <v>6</v>
      </c>
      <c r="E17" s="85" t="s">
        <v>7</v>
      </c>
      <c r="F17" s="182" t="s">
        <v>8</v>
      </c>
      <c r="G17" s="183" t="s">
        <v>9</v>
      </c>
      <c r="H17" s="85" t="s">
        <v>10</v>
      </c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</row>
    <row r="18" spans="1:255" x14ac:dyDescent="0.25">
      <c r="A18" s="112" t="s">
        <v>123</v>
      </c>
      <c r="B18" s="113"/>
      <c r="C18" s="114"/>
      <c r="D18" s="114"/>
      <c r="E18" s="114"/>
      <c r="F18" s="114"/>
      <c r="G18" s="114"/>
      <c r="H18" s="174"/>
    </row>
    <row r="19" spans="1:255" s="17" customFormat="1" ht="23.25" customHeight="1" x14ac:dyDescent="0.2">
      <c r="A19" s="12" t="s">
        <v>47</v>
      </c>
      <c r="B19" s="44">
        <v>100</v>
      </c>
      <c r="C19" s="44">
        <v>18.5</v>
      </c>
      <c r="D19" s="44">
        <v>17.7</v>
      </c>
      <c r="E19" s="44">
        <v>23.5</v>
      </c>
      <c r="F19" s="44">
        <v>287.7</v>
      </c>
      <c r="G19" s="44" t="s">
        <v>283</v>
      </c>
      <c r="H19" s="45" t="s">
        <v>49</v>
      </c>
    </row>
    <row r="20" spans="1:255" ht="12.75" customHeight="1" x14ac:dyDescent="0.25">
      <c r="A20" s="62" t="s">
        <v>50</v>
      </c>
      <c r="B20" s="8">
        <v>180</v>
      </c>
      <c r="C20" s="41">
        <v>3.67</v>
      </c>
      <c r="D20" s="41">
        <v>5.76</v>
      </c>
      <c r="E20" s="41">
        <v>24.53</v>
      </c>
      <c r="F20" s="41">
        <v>164.7</v>
      </c>
      <c r="G20" s="100" t="s">
        <v>51</v>
      </c>
      <c r="H20" s="62" t="s">
        <v>52</v>
      </c>
    </row>
    <row r="21" spans="1:255" x14ac:dyDescent="0.2">
      <c r="A21" s="175" t="s">
        <v>38</v>
      </c>
      <c r="B21" s="91">
        <v>215</v>
      </c>
      <c r="C21" s="92">
        <v>7.0000000000000007E-2</v>
      </c>
      <c r="D21" s="92">
        <v>0.02</v>
      </c>
      <c r="E21" s="92">
        <v>15</v>
      </c>
      <c r="F21" s="92">
        <v>60</v>
      </c>
      <c r="G21" s="91" t="s">
        <v>39</v>
      </c>
      <c r="H21" s="35" t="s">
        <v>40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pans="1:255" x14ac:dyDescent="0.25">
      <c r="A22" s="25" t="s">
        <v>41</v>
      </c>
      <c r="B22" s="93">
        <v>20</v>
      </c>
      <c r="C22" s="94">
        <v>1.3</v>
      </c>
      <c r="D22" s="94">
        <v>0.2</v>
      </c>
      <c r="E22" s="94">
        <v>8.6</v>
      </c>
      <c r="F22" s="94">
        <v>43</v>
      </c>
      <c r="G22" s="71" t="s">
        <v>25</v>
      </c>
      <c r="H22" s="18" t="s">
        <v>42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x14ac:dyDescent="0.25">
      <c r="A23" s="28" t="s">
        <v>27</v>
      </c>
      <c r="B23" s="2">
        <f>SUM(B19:B22)</f>
        <v>515</v>
      </c>
      <c r="C23" s="72">
        <f>SUM(C19:C22)</f>
        <v>23.540000000000003</v>
      </c>
      <c r="D23" s="72">
        <f>SUM(D19:D22)</f>
        <v>23.68</v>
      </c>
      <c r="E23" s="72">
        <f>SUM(E19:E22)</f>
        <v>71.63</v>
      </c>
      <c r="F23" s="72">
        <f>SUM(F19:F22)</f>
        <v>555.4</v>
      </c>
      <c r="G23" s="72"/>
      <c r="H23" s="72"/>
    </row>
    <row r="24" spans="1:255" x14ac:dyDescent="0.25">
      <c r="A24" s="117" t="s">
        <v>53</v>
      </c>
      <c r="B24" s="118"/>
      <c r="C24" s="118"/>
      <c r="D24" s="118"/>
      <c r="E24" s="118"/>
      <c r="F24" s="118"/>
      <c r="G24" s="118"/>
      <c r="H24" s="119"/>
    </row>
    <row r="25" spans="1:255" s="87" customFormat="1" ht="9.75" customHeight="1" x14ac:dyDescent="0.2">
      <c r="A25" s="181" t="s">
        <v>3</v>
      </c>
      <c r="B25" s="181" t="s">
        <v>4</v>
      </c>
      <c r="C25" s="85" t="s">
        <v>5</v>
      </c>
      <c r="D25" s="85" t="s">
        <v>6</v>
      </c>
      <c r="E25" s="85" t="s">
        <v>7</v>
      </c>
      <c r="F25" s="182" t="s">
        <v>8</v>
      </c>
      <c r="G25" s="183" t="s">
        <v>9</v>
      </c>
      <c r="H25" s="85" t="s">
        <v>10</v>
      </c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</row>
    <row r="26" spans="1:255" x14ac:dyDescent="0.25">
      <c r="A26" s="112" t="s">
        <v>123</v>
      </c>
      <c r="B26" s="113"/>
      <c r="C26" s="114"/>
      <c r="D26" s="114"/>
      <c r="E26" s="114"/>
      <c r="F26" s="114"/>
      <c r="G26" s="114"/>
      <c r="H26" s="174"/>
    </row>
    <row r="27" spans="1:255" s="6" customFormat="1" x14ac:dyDescent="0.2">
      <c r="A27" s="7" t="s">
        <v>57</v>
      </c>
      <c r="B27" s="33">
        <v>100</v>
      </c>
      <c r="C27" s="41">
        <v>16.309999999999999</v>
      </c>
      <c r="D27" s="41">
        <v>9.5399999999999991</v>
      </c>
      <c r="E27" s="41">
        <v>12.3</v>
      </c>
      <c r="F27" s="41">
        <v>200.8</v>
      </c>
      <c r="G27" s="69" t="s">
        <v>284</v>
      </c>
      <c r="H27" s="35" t="s">
        <v>59</v>
      </c>
    </row>
    <row r="28" spans="1:255" x14ac:dyDescent="0.25">
      <c r="A28" s="7" t="s">
        <v>60</v>
      </c>
      <c r="B28" s="92">
        <v>180</v>
      </c>
      <c r="C28" s="92">
        <v>10.32</v>
      </c>
      <c r="D28" s="92">
        <v>7.31</v>
      </c>
      <c r="E28" s="92">
        <v>46.37</v>
      </c>
      <c r="F28" s="92">
        <v>292.5</v>
      </c>
      <c r="G28" s="92" t="s">
        <v>127</v>
      </c>
      <c r="H28" s="101" t="s">
        <v>62</v>
      </c>
    </row>
    <row r="29" spans="1:255" x14ac:dyDescent="0.2">
      <c r="A29" s="175" t="s">
        <v>38</v>
      </c>
      <c r="B29" s="91">
        <v>215</v>
      </c>
      <c r="C29" s="92">
        <v>7.0000000000000007E-2</v>
      </c>
      <c r="D29" s="92">
        <v>0.02</v>
      </c>
      <c r="E29" s="92">
        <v>15</v>
      </c>
      <c r="F29" s="92">
        <v>60</v>
      </c>
      <c r="G29" s="91" t="s">
        <v>39</v>
      </c>
      <c r="H29" s="35" t="s">
        <v>40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x14ac:dyDescent="0.25">
      <c r="A30" s="25" t="s">
        <v>126</v>
      </c>
      <c r="B30" s="26">
        <v>20</v>
      </c>
      <c r="C30" s="41">
        <v>1.6</v>
      </c>
      <c r="D30" s="41">
        <v>0.2</v>
      </c>
      <c r="E30" s="41">
        <v>10.199999999999999</v>
      </c>
      <c r="F30" s="41">
        <v>50</v>
      </c>
      <c r="G30" s="20" t="s">
        <v>25</v>
      </c>
      <c r="H30" s="27" t="s">
        <v>26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x14ac:dyDescent="0.25">
      <c r="A31" s="28" t="s">
        <v>27</v>
      </c>
      <c r="B31" s="2">
        <f>SUM(B27:B30)</f>
        <v>515</v>
      </c>
      <c r="C31" s="72">
        <f>SUM(C27:C30)</f>
        <v>28.3</v>
      </c>
      <c r="D31" s="72">
        <f>SUM(D27:D30)</f>
        <v>17.069999999999997</v>
      </c>
      <c r="E31" s="72">
        <f>SUM(E27:E30)</f>
        <v>83.87</v>
      </c>
      <c r="F31" s="72">
        <f>SUM(F27:F30)</f>
        <v>603.29999999999995</v>
      </c>
      <c r="G31" s="72"/>
      <c r="H31" s="72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</row>
    <row r="32" spans="1:255" x14ac:dyDescent="0.25">
      <c r="A32" s="117" t="s">
        <v>66</v>
      </c>
      <c r="B32" s="118"/>
      <c r="C32" s="118"/>
      <c r="D32" s="118"/>
      <c r="E32" s="118"/>
      <c r="F32" s="118"/>
      <c r="G32" s="118"/>
      <c r="H32" s="119"/>
    </row>
    <row r="33" spans="1:256" s="87" customFormat="1" ht="10.5" customHeight="1" x14ac:dyDescent="0.2">
      <c r="A33" s="181" t="s">
        <v>3</v>
      </c>
      <c r="B33" s="181" t="s">
        <v>4</v>
      </c>
      <c r="C33" s="85" t="s">
        <v>5</v>
      </c>
      <c r="D33" s="85" t="s">
        <v>6</v>
      </c>
      <c r="E33" s="85" t="s">
        <v>7</v>
      </c>
      <c r="F33" s="182" t="s">
        <v>8</v>
      </c>
      <c r="G33" s="183" t="s">
        <v>9</v>
      </c>
      <c r="H33" s="85" t="s">
        <v>10</v>
      </c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</row>
    <row r="34" spans="1:256" x14ac:dyDescent="0.25">
      <c r="A34" s="112" t="s">
        <v>123</v>
      </c>
      <c r="B34" s="113"/>
      <c r="C34" s="114"/>
      <c r="D34" s="114"/>
      <c r="E34" s="114"/>
      <c r="F34" s="114"/>
      <c r="G34" s="114"/>
      <c r="H34" s="174"/>
    </row>
    <row r="35" spans="1:256" customFormat="1" ht="15" x14ac:dyDescent="0.25">
      <c r="A35" s="12" t="s">
        <v>208</v>
      </c>
      <c r="B35" s="76">
        <v>250</v>
      </c>
      <c r="C35" s="14">
        <v>16.91</v>
      </c>
      <c r="D35" s="14">
        <v>19.899999999999999</v>
      </c>
      <c r="E35" s="14">
        <v>42.64</v>
      </c>
      <c r="F35" s="14">
        <v>418</v>
      </c>
      <c r="G35" s="36" t="s">
        <v>281</v>
      </c>
      <c r="H35" s="12" t="s">
        <v>209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">
      <c r="A36" s="175" t="s">
        <v>38</v>
      </c>
      <c r="B36" s="91">
        <v>215</v>
      </c>
      <c r="C36" s="92">
        <v>7.0000000000000007E-2</v>
      </c>
      <c r="D36" s="92">
        <v>0.02</v>
      </c>
      <c r="E36" s="92">
        <v>15</v>
      </c>
      <c r="F36" s="92">
        <v>60</v>
      </c>
      <c r="G36" s="91" t="s">
        <v>39</v>
      </c>
      <c r="H36" s="35" t="s">
        <v>40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6" x14ac:dyDescent="0.25">
      <c r="A37" s="25" t="s">
        <v>41</v>
      </c>
      <c r="B37" s="93">
        <v>20</v>
      </c>
      <c r="C37" s="94">
        <v>1.3</v>
      </c>
      <c r="D37" s="94">
        <v>0.2</v>
      </c>
      <c r="E37" s="94">
        <v>8.6</v>
      </c>
      <c r="F37" s="94">
        <v>43</v>
      </c>
      <c r="G37" s="71" t="s">
        <v>25</v>
      </c>
      <c r="H37" s="18" t="s">
        <v>42</v>
      </c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6" x14ac:dyDescent="0.25">
      <c r="A38" s="28" t="s">
        <v>27</v>
      </c>
      <c r="B38" s="2">
        <f>SUM(B35:B37)</f>
        <v>485</v>
      </c>
      <c r="C38" s="72">
        <f>SUM(C35:C37)</f>
        <v>18.28</v>
      </c>
      <c r="D38" s="72">
        <f>SUM(D35:D37)</f>
        <v>20.119999999999997</v>
      </c>
      <c r="E38" s="72">
        <f>SUM(E35:E37)</f>
        <v>66.239999999999995</v>
      </c>
      <c r="F38" s="72">
        <f>SUM(F35:F37)</f>
        <v>521</v>
      </c>
      <c r="G38" s="72"/>
      <c r="H38" s="72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</row>
    <row r="39" spans="1:256" x14ac:dyDescent="0.25">
      <c r="A39" s="117" t="s">
        <v>75</v>
      </c>
      <c r="B39" s="118"/>
      <c r="C39" s="118"/>
      <c r="D39" s="118"/>
      <c r="E39" s="118"/>
      <c r="F39" s="118"/>
      <c r="G39" s="118"/>
      <c r="H39" s="119"/>
    </row>
    <row r="40" spans="1:256" s="87" customFormat="1" ht="11.25" customHeight="1" x14ac:dyDescent="0.2">
      <c r="A40" s="181" t="s">
        <v>3</v>
      </c>
      <c r="B40" s="181" t="s">
        <v>4</v>
      </c>
      <c r="C40" s="85" t="s">
        <v>5</v>
      </c>
      <c r="D40" s="85" t="s">
        <v>6</v>
      </c>
      <c r="E40" s="85" t="s">
        <v>7</v>
      </c>
      <c r="F40" s="182" t="s">
        <v>8</v>
      </c>
      <c r="G40" s="183" t="s">
        <v>9</v>
      </c>
      <c r="H40" s="85" t="s">
        <v>10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</row>
    <row r="41" spans="1:256" x14ac:dyDescent="0.25">
      <c r="A41" s="112" t="s">
        <v>123</v>
      </c>
      <c r="B41" s="113"/>
      <c r="C41" s="114"/>
      <c r="D41" s="114"/>
      <c r="E41" s="114"/>
      <c r="F41" s="114"/>
      <c r="G41" s="114"/>
      <c r="H41" s="174"/>
    </row>
    <row r="42" spans="1:256" x14ac:dyDescent="0.25">
      <c r="A42" s="60" t="s">
        <v>79</v>
      </c>
      <c r="B42" s="33">
        <v>250</v>
      </c>
      <c r="C42" s="9">
        <v>18.3</v>
      </c>
      <c r="D42" s="9">
        <v>15.2</v>
      </c>
      <c r="E42" s="9">
        <v>21.7</v>
      </c>
      <c r="F42" s="9">
        <v>297.10000000000002</v>
      </c>
      <c r="G42" s="10" t="s">
        <v>80</v>
      </c>
      <c r="H42" s="62" t="s">
        <v>81</v>
      </c>
      <c r="L42" s="63"/>
      <c r="M42" s="64"/>
      <c r="N42" s="65"/>
    </row>
    <row r="43" spans="1:256" x14ac:dyDescent="0.2">
      <c r="A43" s="175" t="s">
        <v>38</v>
      </c>
      <c r="B43" s="91">
        <v>215</v>
      </c>
      <c r="C43" s="92">
        <v>7.0000000000000007E-2</v>
      </c>
      <c r="D43" s="92">
        <v>0.02</v>
      </c>
      <c r="E43" s="92">
        <v>15</v>
      </c>
      <c r="F43" s="92">
        <v>60</v>
      </c>
      <c r="G43" s="91" t="s">
        <v>39</v>
      </c>
      <c r="H43" s="35" t="s">
        <v>40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pans="1:256" x14ac:dyDescent="0.25">
      <c r="A44" s="25" t="s">
        <v>126</v>
      </c>
      <c r="B44" s="26">
        <v>20</v>
      </c>
      <c r="C44" s="41">
        <v>1.6</v>
      </c>
      <c r="D44" s="41">
        <v>0.2</v>
      </c>
      <c r="E44" s="41">
        <v>10.199999999999999</v>
      </c>
      <c r="F44" s="41">
        <v>50</v>
      </c>
      <c r="G44" s="20" t="s">
        <v>25</v>
      </c>
      <c r="H44" s="27" t="s">
        <v>26</v>
      </c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6" x14ac:dyDescent="0.25">
      <c r="A45" s="28" t="s">
        <v>27</v>
      </c>
      <c r="B45" s="2">
        <f>SUM(B42:B44)</f>
        <v>485</v>
      </c>
      <c r="C45" s="72">
        <f>SUM(C42:C44)</f>
        <v>19.970000000000002</v>
      </c>
      <c r="D45" s="72">
        <f>SUM(D42:D44)</f>
        <v>15.419999999999998</v>
      </c>
      <c r="E45" s="72">
        <f>SUM(E42:E44)</f>
        <v>46.900000000000006</v>
      </c>
      <c r="F45" s="72">
        <f>SUM(F42:F44)</f>
        <v>407.1</v>
      </c>
      <c r="G45" s="72"/>
      <c r="H45" s="72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</row>
    <row r="46" spans="1:256" ht="12.75" x14ac:dyDescent="0.25">
      <c r="A46" s="122" t="s">
        <v>82</v>
      </c>
      <c r="B46" s="123"/>
      <c r="C46" s="123"/>
      <c r="D46" s="123"/>
      <c r="E46" s="123"/>
      <c r="F46" s="123"/>
      <c r="G46" s="123"/>
      <c r="H46" s="124"/>
    </row>
    <row r="47" spans="1:256" x14ac:dyDescent="0.25">
      <c r="A47" s="117" t="s">
        <v>2</v>
      </c>
      <c r="B47" s="118"/>
      <c r="C47" s="118"/>
      <c r="D47" s="118"/>
      <c r="E47" s="118"/>
      <c r="F47" s="118"/>
      <c r="G47" s="118"/>
      <c r="H47" s="119"/>
    </row>
    <row r="48" spans="1:256" s="87" customFormat="1" ht="12" customHeight="1" x14ac:dyDescent="0.2">
      <c r="A48" s="181" t="s">
        <v>3</v>
      </c>
      <c r="B48" s="181" t="s">
        <v>4</v>
      </c>
      <c r="C48" s="85" t="s">
        <v>5</v>
      </c>
      <c r="D48" s="85" t="s">
        <v>6</v>
      </c>
      <c r="E48" s="85" t="s">
        <v>7</v>
      </c>
      <c r="F48" s="182" t="s">
        <v>8</v>
      </c>
      <c r="G48" s="183" t="s">
        <v>9</v>
      </c>
      <c r="H48" s="85" t="s">
        <v>10</v>
      </c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  <c r="IK48" s="125"/>
      <c r="IL48" s="125"/>
      <c r="IM48" s="125"/>
      <c r="IN48" s="125"/>
      <c r="IO48" s="125"/>
      <c r="IP48" s="125"/>
      <c r="IQ48" s="125"/>
      <c r="IR48" s="125"/>
      <c r="IS48" s="125"/>
      <c r="IT48" s="125"/>
      <c r="IU48" s="125"/>
    </row>
    <row r="49" spans="1:256" x14ac:dyDescent="0.25">
      <c r="A49" s="112" t="s">
        <v>123</v>
      </c>
      <c r="B49" s="113"/>
      <c r="C49" s="114"/>
      <c r="D49" s="114"/>
      <c r="E49" s="114"/>
      <c r="F49" s="114"/>
      <c r="G49" s="114"/>
      <c r="H49" s="174"/>
    </row>
    <row r="50" spans="1:256" s="17" customFormat="1" ht="13.5" customHeight="1" x14ac:dyDescent="0.2">
      <c r="A50" s="177" t="s">
        <v>83</v>
      </c>
      <c r="B50" s="76">
        <v>100</v>
      </c>
      <c r="C50" s="14">
        <v>16.32</v>
      </c>
      <c r="D50" s="14">
        <v>12.3</v>
      </c>
      <c r="E50" s="14">
        <v>14.38</v>
      </c>
      <c r="F50" s="14">
        <v>242.41</v>
      </c>
      <c r="G50" s="66" t="s">
        <v>286</v>
      </c>
      <c r="H50" s="45" t="s">
        <v>85</v>
      </c>
    </row>
    <row r="51" spans="1:256" ht="24" x14ac:dyDescent="0.25">
      <c r="A51" s="18" t="s">
        <v>287</v>
      </c>
      <c r="B51" s="8">
        <v>180</v>
      </c>
      <c r="C51" s="41">
        <v>4.38</v>
      </c>
      <c r="D51" s="41">
        <v>6.44</v>
      </c>
      <c r="E51" s="41">
        <v>44.02</v>
      </c>
      <c r="F51" s="41">
        <v>251.64</v>
      </c>
      <c r="G51" s="92" t="s">
        <v>86</v>
      </c>
      <c r="H51" s="68" t="s">
        <v>87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</row>
    <row r="52" spans="1:256" x14ac:dyDescent="0.2">
      <c r="A52" s="175" t="s">
        <v>38</v>
      </c>
      <c r="B52" s="91">
        <v>215</v>
      </c>
      <c r="C52" s="92">
        <v>7.0000000000000007E-2</v>
      </c>
      <c r="D52" s="92">
        <v>0.02</v>
      </c>
      <c r="E52" s="92">
        <v>15</v>
      </c>
      <c r="F52" s="92">
        <v>60</v>
      </c>
      <c r="G52" s="91" t="s">
        <v>39</v>
      </c>
      <c r="H52" s="35" t="s">
        <v>40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pans="1:256" x14ac:dyDescent="0.25">
      <c r="A53" s="25" t="s">
        <v>126</v>
      </c>
      <c r="B53" s="26">
        <v>20</v>
      </c>
      <c r="C53" s="41">
        <v>1.6</v>
      </c>
      <c r="D53" s="41">
        <v>0.2</v>
      </c>
      <c r="E53" s="41">
        <v>10.199999999999999</v>
      </c>
      <c r="F53" s="41">
        <v>50</v>
      </c>
      <c r="G53" s="20" t="s">
        <v>25</v>
      </c>
      <c r="H53" s="27" t="s">
        <v>26</v>
      </c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</row>
    <row r="54" spans="1:256" x14ac:dyDescent="0.25">
      <c r="A54" s="28" t="s">
        <v>27</v>
      </c>
      <c r="B54" s="2">
        <f>SUM(B50:B53)</f>
        <v>515</v>
      </c>
      <c r="C54" s="72">
        <f>SUM(C50:C53)</f>
        <v>22.37</v>
      </c>
      <c r="D54" s="72">
        <f>SUM(D50:D53)</f>
        <v>18.96</v>
      </c>
      <c r="E54" s="72">
        <f>SUM(E50:E53)</f>
        <v>83.600000000000009</v>
      </c>
      <c r="F54" s="72">
        <f>SUM(F50:F53)</f>
        <v>604.04999999999995</v>
      </c>
      <c r="G54" s="72"/>
      <c r="H54" s="72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</row>
    <row r="55" spans="1:256" x14ac:dyDescent="0.25">
      <c r="A55" s="117" t="s">
        <v>28</v>
      </c>
      <c r="B55" s="118"/>
      <c r="C55" s="118"/>
      <c r="D55" s="118"/>
      <c r="E55" s="118"/>
      <c r="F55" s="118"/>
      <c r="G55" s="118"/>
      <c r="H55" s="119"/>
    </row>
    <row r="56" spans="1:256" s="87" customFormat="1" ht="9.75" customHeight="1" x14ac:dyDescent="0.2">
      <c r="A56" s="181" t="s">
        <v>3</v>
      </c>
      <c r="B56" s="181" t="s">
        <v>4</v>
      </c>
      <c r="C56" s="85" t="s">
        <v>5</v>
      </c>
      <c r="D56" s="85" t="s">
        <v>6</v>
      </c>
      <c r="E56" s="85" t="s">
        <v>7</v>
      </c>
      <c r="F56" s="182" t="s">
        <v>8</v>
      </c>
      <c r="G56" s="183" t="s">
        <v>9</v>
      </c>
      <c r="H56" s="85" t="s">
        <v>10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</row>
    <row r="57" spans="1:256" x14ac:dyDescent="0.25">
      <c r="A57" s="112" t="s">
        <v>123</v>
      </c>
      <c r="B57" s="113"/>
      <c r="C57" s="114"/>
      <c r="D57" s="114"/>
      <c r="E57" s="114"/>
      <c r="F57" s="114"/>
      <c r="G57" s="114"/>
      <c r="H57" s="174"/>
    </row>
    <row r="58" spans="1:256" customFormat="1" ht="15" x14ac:dyDescent="0.25">
      <c r="A58" s="12" t="s">
        <v>208</v>
      </c>
      <c r="B58" s="76">
        <v>250</v>
      </c>
      <c r="C58" s="14">
        <v>16.91</v>
      </c>
      <c r="D58" s="14">
        <v>19.899999999999999</v>
      </c>
      <c r="E58" s="14">
        <v>42.64</v>
      </c>
      <c r="F58" s="14">
        <v>418</v>
      </c>
      <c r="G58" s="36" t="s">
        <v>281</v>
      </c>
      <c r="H58" s="12" t="s">
        <v>209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">
      <c r="A59" s="175" t="s">
        <v>38</v>
      </c>
      <c r="B59" s="91">
        <v>215</v>
      </c>
      <c r="C59" s="92">
        <v>7.0000000000000007E-2</v>
      </c>
      <c r="D59" s="92">
        <v>0.02</v>
      </c>
      <c r="E59" s="92">
        <v>15</v>
      </c>
      <c r="F59" s="92">
        <v>60</v>
      </c>
      <c r="G59" s="91" t="s">
        <v>39</v>
      </c>
      <c r="H59" s="35" t="s">
        <v>40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pans="1:256" x14ac:dyDescent="0.25">
      <c r="A60" s="25" t="s">
        <v>41</v>
      </c>
      <c r="B60" s="93">
        <v>20</v>
      </c>
      <c r="C60" s="94">
        <v>1.3</v>
      </c>
      <c r="D60" s="94">
        <v>0.2</v>
      </c>
      <c r="E60" s="94">
        <v>8.6</v>
      </c>
      <c r="F60" s="94">
        <v>43</v>
      </c>
      <c r="G60" s="71" t="s">
        <v>25</v>
      </c>
      <c r="H60" s="18" t="s">
        <v>42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</row>
    <row r="61" spans="1:256" x14ac:dyDescent="0.25">
      <c r="A61" s="28" t="s">
        <v>27</v>
      </c>
      <c r="B61" s="2">
        <f>SUM(B58:B60)</f>
        <v>485</v>
      </c>
      <c r="C61" s="72">
        <f>SUM(C58:C60)</f>
        <v>18.28</v>
      </c>
      <c r="D61" s="72">
        <f>SUM(D58:D60)</f>
        <v>20.119999999999997</v>
      </c>
      <c r="E61" s="72">
        <f>SUM(E58:E60)</f>
        <v>66.239999999999995</v>
      </c>
      <c r="F61" s="72">
        <f>SUM(F58:F60)</f>
        <v>521</v>
      </c>
      <c r="G61" s="72"/>
      <c r="H61" s="72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</row>
    <row r="62" spans="1:256" x14ac:dyDescent="0.25">
      <c r="A62" s="117" t="s">
        <v>43</v>
      </c>
      <c r="B62" s="118"/>
      <c r="C62" s="118"/>
      <c r="D62" s="118"/>
      <c r="E62" s="118"/>
      <c r="F62" s="118"/>
      <c r="G62" s="118"/>
      <c r="H62" s="119"/>
    </row>
    <row r="63" spans="1:256" s="87" customFormat="1" ht="10.5" customHeight="1" x14ac:dyDescent="0.2">
      <c r="A63" s="181" t="s">
        <v>3</v>
      </c>
      <c r="B63" s="181" t="s">
        <v>4</v>
      </c>
      <c r="C63" s="85" t="s">
        <v>5</v>
      </c>
      <c r="D63" s="85" t="s">
        <v>6</v>
      </c>
      <c r="E63" s="85" t="s">
        <v>7</v>
      </c>
      <c r="F63" s="182" t="s">
        <v>8</v>
      </c>
      <c r="G63" s="183" t="s">
        <v>9</v>
      </c>
      <c r="H63" s="85" t="s">
        <v>10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5"/>
      <c r="GX63" s="125"/>
      <c r="GY63" s="125"/>
      <c r="GZ63" s="125"/>
      <c r="HA63" s="125"/>
      <c r="HB63" s="125"/>
      <c r="HC63" s="125"/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5"/>
      <c r="IJ63" s="125"/>
      <c r="IK63" s="125"/>
      <c r="IL63" s="125"/>
      <c r="IM63" s="125"/>
      <c r="IN63" s="125"/>
      <c r="IO63" s="125"/>
      <c r="IP63" s="125"/>
      <c r="IQ63" s="125"/>
      <c r="IR63" s="125"/>
      <c r="IS63" s="125"/>
      <c r="IT63" s="125"/>
      <c r="IU63" s="125"/>
    </row>
    <row r="64" spans="1:256" x14ac:dyDescent="0.25">
      <c r="A64" s="112" t="s">
        <v>123</v>
      </c>
      <c r="B64" s="113"/>
      <c r="C64" s="114"/>
      <c r="D64" s="114"/>
      <c r="E64" s="114"/>
      <c r="F64" s="114"/>
      <c r="G64" s="114"/>
      <c r="H64" s="174"/>
    </row>
    <row r="65" spans="1:255" s="6" customFormat="1" x14ac:dyDescent="0.2">
      <c r="A65" s="7" t="s">
        <v>57</v>
      </c>
      <c r="B65" s="33">
        <v>100</v>
      </c>
      <c r="C65" s="41">
        <v>16.309999999999999</v>
      </c>
      <c r="D65" s="41">
        <v>9.5399999999999991</v>
      </c>
      <c r="E65" s="41">
        <v>12.3</v>
      </c>
      <c r="F65" s="41">
        <v>200.8</v>
      </c>
      <c r="G65" s="69" t="s">
        <v>284</v>
      </c>
      <c r="H65" s="35" t="s">
        <v>59</v>
      </c>
    </row>
    <row r="66" spans="1:255" ht="12.75" customHeight="1" x14ac:dyDescent="0.25">
      <c r="A66" s="62" t="s">
        <v>50</v>
      </c>
      <c r="B66" s="8">
        <v>180</v>
      </c>
      <c r="C66" s="41">
        <v>3.67</v>
      </c>
      <c r="D66" s="41">
        <v>5.76</v>
      </c>
      <c r="E66" s="41">
        <v>24.53</v>
      </c>
      <c r="F66" s="41">
        <v>164.7</v>
      </c>
      <c r="G66" s="100" t="s">
        <v>51</v>
      </c>
      <c r="H66" s="62" t="s">
        <v>52</v>
      </c>
    </row>
    <row r="67" spans="1:255" x14ac:dyDescent="0.2">
      <c r="A67" s="175" t="s">
        <v>38</v>
      </c>
      <c r="B67" s="91">
        <v>215</v>
      </c>
      <c r="C67" s="92">
        <v>7.0000000000000007E-2</v>
      </c>
      <c r="D67" s="92">
        <v>0.02</v>
      </c>
      <c r="E67" s="92">
        <v>15</v>
      </c>
      <c r="F67" s="92">
        <v>60</v>
      </c>
      <c r="G67" s="91" t="s">
        <v>39</v>
      </c>
      <c r="H67" s="35" t="s">
        <v>40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pans="1:255" x14ac:dyDescent="0.25">
      <c r="A68" s="25" t="s">
        <v>126</v>
      </c>
      <c r="B68" s="26">
        <v>20</v>
      </c>
      <c r="C68" s="41">
        <v>1.6</v>
      </c>
      <c r="D68" s="41">
        <v>0.2</v>
      </c>
      <c r="E68" s="41">
        <v>10.199999999999999</v>
      </c>
      <c r="F68" s="41">
        <v>50</v>
      </c>
      <c r="G68" s="20" t="s">
        <v>25</v>
      </c>
      <c r="H68" s="27" t="s">
        <v>26</v>
      </c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x14ac:dyDescent="0.25">
      <c r="A69" s="28" t="s">
        <v>27</v>
      </c>
      <c r="B69" s="2">
        <f>SUM(B65:B68)</f>
        <v>515</v>
      </c>
      <c r="C69" s="72">
        <f>SUM(C65:C68)</f>
        <v>21.65</v>
      </c>
      <c r="D69" s="72">
        <f>SUM(D65:D68)</f>
        <v>15.519999999999998</v>
      </c>
      <c r="E69" s="72">
        <f>SUM(E65:E68)</f>
        <v>62.03</v>
      </c>
      <c r="F69" s="72">
        <f>SUM(F65:F68)</f>
        <v>475.5</v>
      </c>
      <c r="G69" s="72"/>
      <c r="H69" s="72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</row>
    <row r="70" spans="1:255" x14ac:dyDescent="0.25">
      <c r="A70" s="117" t="s">
        <v>53</v>
      </c>
      <c r="B70" s="118"/>
      <c r="C70" s="118"/>
      <c r="D70" s="118"/>
      <c r="E70" s="118"/>
      <c r="F70" s="118"/>
      <c r="G70" s="118"/>
      <c r="H70" s="119"/>
    </row>
    <row r="71" spans="1:255" s="87" customFormat="1" ht="10.5" customHeight="1" x14ac:dyDescent="0.2">
      <c r="A71" s="181" t="s">
        <v>3</v>
      </c>
      <c r="B71" s="181" t="s">
        <v>4</v>
      </c>
      <c r="C71" s="85" t="s">
        <v>5</v>
      </c>
      <c r="D71" s="85" t="s">
        <v>6</v>
      </c>
      <c r="E71" s="85" t="s">
        <v>7</v>
      </c>
      <c r="F71" s="182" t="s">
        <v>8</v>
      </c>
      <c r="G71" s="183" t="s">
        <v>9</v>
      </c>
      <c r="H71" s="85" t="s">
        <v>10</v>
      </c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  <c r="FW71" s="125"/>
      <c r="FX71" s="125"/>
      <c r="FY71" s="125"/>
      <c r="FZ71" s="125"/>
      <c r="GA71" s="125"/>
      <c r="GB71" s="125"/>
      <c r="GC71" s="125"/>
      <c r="GD71" s="125"/>
      <c r="GE71" s="125"/>
      <c r="GF71" s="125"/>
      <c r="GG71" s="125"/>
      <c r="GH71" s="125"/>
      <c r="GI71" s="125"/>
      <c r="GJ71" s="125"/>
      <c r="GK71" s="125"/>
      <c r="GL71" s="125"/>
      <c r="GM71" s="125"/>
      <c r="GN71" s="125"/>
      <c r="GO71" s="125"/>
      <c r="GP71" s="125"/>
      <c r="GQ71" s="125"/>
      <c r="GR71" s="125"/>
      <c r="GS71" s="125"/>
      <c r="GT71" s="125"/>
      <c r="GU71" s="125"/>
      <c r="GV71" s="125"/>
      <c r="GW71" s="125"/>
      <c r="GX71" s="125"/>
      <c r="GY71" s="125"/>
      <c r="GZ71" s="125"/>
      <c r="HA71" s="125"/>
      <c r="HB71" s="125"/>
      <c r="HC71" s="125"/>
      <c r="HD71" s="125"/>
      <c r="HE71" s="125"/>
      <c r="HF71" s="125"/>
      <c r="HG71" s="125"/>
      <c r="HH71" s="125"/>
      <c r="HI71" s="125"/>
      <c r="HJ71" s="125"/>
      <c r="HK71" s="125"/>
      <c r="HL71" s="125"/>
      <c r="HM71" s="125"/>
      <c r="HN71" s="125"/>
      <c r="HO71" s="125"/>
      <c r="HP71" s="125"/>
      <c r="HQ71" s="125"/>
      <c r="HR71" s="125"/>
      <c r="HS71" s="125"/>
      <c r="HT71" s="125"/>
      <c r="HU71" s="125"/>
      <c r="HV71" s="125"/>
      <c r="HW71" s="125"/>
      <c r="HX71" s="125"/>
      <c r="HY71" s="125"/>
      <c r="HZ71" s="125"/>
      <c r="IA71" s="125"/>
      <c r="IB71" s="125"/>
      <c r="IC71" s="125"/>
      <c r="ID71" s="125"/>
      <c r="IE71" s="125"/>
      <c r="IF71" s="125"/>
      <c r="IG71" s="125"/>
      <c r="IH71" s="125"/>
      <c r="II71" s="125"/>
      <c r="IJ71" s="125"/>
      <c r="IK71" s="125"/>
      <c r="IL71" s="125"/>
      <c r="IM71" s="125"/>
      <c r="IN71" s="125"/>
      <c r="IO71" s="125"/>
      <c r="IP71" s="125"/>
      <c r="IQ71" s="125"/>
      <c r="IR71" s="125"/>
      <c r="IS71" s="125"/>
      <c r="IT71" s="125"/>
      <c r="IU71" s="125"/>
    </row>
    <row r="72" spans="1:255" x14ac:dyDescent="0.25">
      <c r="A72" s="112" t="s">
        <v>123</v>
      </c>
      <c r="B72" s="113"/>
      <c r="C72" s="114"/>
      <c r="D72" s="114"/>
      <c r="E72" s="114"/>
      <c r="F72" s="114"/>
      <c r="G72" s="114"/>
      <c r="H72" s="174"/>
    </row>
    <row r="73" spans="1:255" x14ac:dyDescent="0.2">
      <c r="A73" s="179" t="s">
        <v>100</v>
      </c>
      <c r="B73" s="76">
        <v>100</v>
      </c>
      <c r="C73" s="14">
        <v>14.1</v>
      </c>
      <c r="D73" s="14">
        <v>15.3</v>
      </c>
      <c r="E73" s="14">
        <v>3.2</v>
      </c>
      <c r="F73" s="14">
        <v>205.9</v>
      </c>
      <c r="G73" s="66" t="s">
        <v>101</v>
      </c>
      <c r="H73" s="45" t="s">
        <v>102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</row>
    <row r="74" spans="1:255" x14ac:dyDescent="0.25">
      <c r="A74" s="7" t="s">
        <v>60</v>
      </c>
      <c r="B74" s="92">
        <v>180</v>
      </c>
      <c r="C74" s="92">
        <v>10.32</v>
      </c>
      <c r="D74" s="92">
        <v>7.31</v>
      </c>
      <c r="E74" s="92">
        <v>46.37</v>
      </c>
      <c r="F74" s="92">
        <v>292.5</v>
      </c>
      <c r="G74" s="92" t="s">
        <v>61</v>
      </c>
      <c r="H74" s="101" t="s">
        <v>62</v>
      </c>
    </row>
    <row r="75" spans="1:255" x14ac:dyDescent="0.2">
      <c r="A75" s="175" t="s">
        <v>38</v>
      </c>
      <c r="B75" s="91">
        <v>215</v>
      </c>
      <c r="C75" s="92">
        <v>7.0000000000000007E-2</v>
      </c>
      <c r="D75" s="92">
        <v>0.02</v>
      </c>
      <c r="E75" s="92">
        <v>15</v>
      </c>
      <c r="F75" s="92">
        <v>60</v>
      </c>
      <c r="G75" s="91" t="s">
        <v>39</v>
      </c>
      <c r="H75" s="35" t="s">
        <v>40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</row>
    <row r="76" spans="1:255" x14ac:dyDescent="0.25">
      <c r="A76" s="25" t="s">
        <v>41</v>
      </c>
      <c r="B76" s="93">
        <v>20</v>
      </c>
      <c r="C76" s="94">
        <v>1.3</v>
      </c>
      <c r="D76" s="94">
        <v>0.2</v>
      </c>
      <c r="E76" s="94">
        <v>8.6</v>
      </c>
      <c r="F76" s="94">
        <v>43</v>
      </c>
      <c r="G76" s="71" t="s">
        <v>25</v>
      </c>
      <c r="H76" s="18" t="s">
        <v>42</v>
      </c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</row>
    <row r="77" spans="1:255" x14ac:dyDescent="0.25">
      <c r="A77" s="28" t="s">
        <v>27</v>
      </c>
      <c r="B77" s="2">
        <f>SUM(B73:B76)</f>
        <v>515</v>
      </c>
      <c r="C77" s="72">
        <f>SUM(C73:C76)</f>
        <v>25.790000000000003</v>
      </c>
      <c r="D77" s="72">
        <f>SUM(D73:D76)</f>
        <v>22.83</v>
      </c>
      <c r="E77" s="72">
        <f>SUM(E73:E76)</f>
        <v>73.169999999999987</v>
      </c>
      <c r="F77" s="72">
        <f>SUM(F73:F76)</f>
        <v>601.4</v>
      </c>
      <c r="G77" s="72"/>
      <c r="H77" s="72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</row>
    <row r="78" spans="1:255" x14ac:dyDescent="0.25">
      <c r="A78" s="121" t="s">
        <v>66</v>
      </c>
      <c r="B78" s="121"/>
      <c r="C78" s="121"/>
      <c r="D78" s="121"/>
      <c r="E78" s="121"/>
      <c r="F78" s="121"/>
      <c r="G78" s="121"/>
      <c r="H78" s="121"/>
    </row>
    <row r="79" spans="1:255" s="87" customFormat="1" ht="10.5" customHeight="1" x14ac:dyDescent="0.2">
      <c r="A79" s="181" t="s">
        <v>3</v>
      </c>
      <c r="B79" s="181" t="s">
        <v>4</v>
      </c>
      <c r="C79" s="85" t="s">
        <v>5</v>
      </c>
      <c r="D79" s="85" t="s">
        <v>6</v>
      </c>
      <c r="E79" s="85" t="s">
        <v>7</v>
      </c>
      <c r="F79" s="182" t="s">
        <v>8</v>
      </c>
      <c r="G79" s="183" t="s">
        <v>9</v>
      </c>
      <c r="H79" s="85" t="s">
        <v>10</v>
      </c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</row>
    <row r="80" spans="1:255" x14ac:dyDescent="0.25">
      <c r="A80" s="112" t="s">
        <v>123</v>
      </c>
      <c r="B80" s="113"/>
      <c r="C80" s="114"/>
      <c r="D80" s="114"/>
      <c r="E80" s="114"/>
      <c r="F80" s="114"/>
      <c r="G80" s="114"/>
      <c r="H80" s="174"/>
    </row>
    <row r="81" spans="1:255" ht="23.25" customHeight="1" x14ac:dyDescent="0.25">
      <c r="A81" s="7" t="s">
        <v>103</v>
      </c>
      <c r="B81" s="8">
        <v>100</v>
      </c>
      <c r="C81" s="9">
        <v>1.31</v>
      </c>
      <c r="D81" s="9">
        <v>3.25</v>
      </c>
      <c r="E81" s="9">
        <v>6.47</v>
      </c>
      <c r="F81" s="9">
        <v>60.4</v>
      </c>
      <c r="G81" s="10" t="s">
        <v>104</v>
      </c>
      <c r="H81" s="11" t="s">
        <v>105</v>
      </c>
    </row>
    <row r="82" spans="1:255" ht="24" x14ac:dyDescent="0.2">
      <c r="A82" s="177" t="s">
        <v>106</v>
      </c>
      <c r="B82" s="13">
        <v>250</v>
      </c>
      <c r="C82" s="9">
        <v>18.64</v>
      </c>
      <c r="D82" s="9">
        <v>15.04</v>
      </c>
      <c r="E82" s="9">
        <v>54.74</v>
      </c>
      <c r="F82" s="9">
        <v>425.32</v>
      </c>
      <c r="G82" s="77" t="s">
        <v>107</v>
      </c>
      <c r="H82" s="38" t="s">
        <v>108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</row>
    <row r="83" spans="1:255" x14ac:dyDescent="0.2">
      <c r="A83" s="175" t="s">
        <v>38</v>
      </c>
      <c r="B83" s="91">
        <v>215</v>
      </c>
      <c r="C83" s="92">
        <v>7.0000000000000007E-2</v>
      </c>
      <c r="D83" s="92">
        <v>0.02</v>
      </c>
      <c r="E83" s="92">
        <v>15</v>
      </c>
      <c r="F83" s="92">
        <v>60</v>
      </c>
      <c r="G83" s="91" t="s">
        <v>39</v>
      </c>
      <c r="H83" s="35" t="s">
        <v>40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</row>
    <row r="84" spans="1:255" x14ac:dyDescent="0.25">
      <c r="A84" s="25" t="s">
        <v>126</v>
      </c>
      <c r="B84" s="26">
        <v>20</v>
      </c>
      <c r="C84" s="41">
        <v>1.6</v>
      </c>
      <c r="D84" s="41">
        <v>0.2</v>
      </c>
      <c r="E84" s="41">
        <v>10.199999999999999</v>
      </c>
      <c r="F84" s="41">
        <v>50</v>
      </c>
      <c r="G84" s="20" t="s">
        <v>25</v>
      </c>
      <c r="H84" s="27" t="s">
        <v>26</v>
      </c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  <c r="IU84" s="88"/>
    </row>
    <row r="85" spans="1:255" x14ac:dyDescent="0.25">
      <c r="A85" s="28" t="s">
        <v>27</v>
      </c>
      <c r="B85" s="2">
        <f>SUM(B81:B84)</f>
        <v>585</v>
      </c>
      <c r="C85" s="2">
        <f>SUM(C81:C84)</f>
        <v>21.62</v>
      </c>
      <c r="D85" s="2">
        <f>SUM(D81:D84)</f>
        <v>18.509999999999998</v>
      </c>
      <c r="E85" s="2">
        <f>SUM(E81:E84)</f>
        <v>86.410000000000011</v>
      </c>
      <c r="F85" s="2">
        <f>SUM(F81:F84)</f>
        <v>595.72</v>
      </c>
      <c r="G85" s="2"/>
      <c r="H85" s="2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  <c r="IU85" s="55"/>
    </row>
    <row r="86" spans="1:255" x14ac:dyDescent="0.25">
      <c r="A86" s="117" t="s">
        <v>75</v>
      </c>
      <c r="B86" s="118"/>
      <c r="C86" s="118"/>
      <c r="D86" s="118"/>
      <c r="E86" s="118"/>
      <c r="F86" s="118"/>
      <c r="G86" s="118"/>
      <c r="H86" s="119"/>
    </row>
    <row r="87" spans="1:255" s="87" customFormat="1" ht="10.5" customHeight="1" x14ac:dyDescent="0.2">
      <c r="A87" s="181" t="s">
        <v>3</v>
      </c>
      <c r="B87" s="181" t="s">
        <v>4</v>
      </c>
      <c r="C87" s="85" t="s">
        <v>5</v>
      </c>
      <c r="D87" s="85" t="s">
        <v>6</v>
      </c>
      <c r="E87" s="85" t="s">
        <v>7</v>
      </c>
      <c r="F87" s="182" t="s">
        <v>8</v>
      </c>
      <c r="G87" s="183" t="s">
        <v>9</v>
      </c>
      <c r="H87" s="85" t="s">
        <v>10</v>
      </c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  <c r="FW87" s="125"/>
      <c r="FX87" s="125"/>
      <c r="FY87" s="125"/>
      <c r="FZ87" s="125"/>
      <c r="GA87" s="125"/>
      <c r="GB87" s="125"/>
      <c r="GC87" s="125"/>
      <c r="GD87" s="125"/>
      <c r="GE87" s="125"/>
      <c r="GF87" s="125"/>
      <c r="GG87" s="125"/>
      <c r="GH87" s="125"/>
      <c r="GI87" s="125"/>
      <c r="GJ87" s="125"/>
      <c r="GK87" s="125"/>
      <c r="GL87" s="125"/>
      <c r="GM87" s="125"/>
      <c r="GN87" s="125"/>
      <c r="GO87" s="125"/>
      <c r="GP87" s="125"/>
      <c r="GQ87" s="125"/>
      <c r="GR87" s="125"/>
      <c r="GS87" s="125"/>
      <c r="GT87" s="125"/>
      <c r="GU87" s="125"/>
      <c r="GV87" s="125"/>
      <c r="GW87" s="125"/>
      <c r="GX87" s="125"/>
      <c r="GY87" s="125"/>
      <c r="GZ87" s="125"/>
      <c r="HA87" s="125"/>
      <c r="HB87" s="125"/>
      <c r="HC87" s="125"/>
      <c r="HD87" s="125"/>
      <c r="HE87" s="125"/>
      <c r="HF87" s="125"/>
      <c r="HG87" s="125"/>
      <c r="HH87" s="125"/>
      <c r="HI87" s="125"/>
      <c r="HJ87" s="125"/>
      <c r="HK87" s="125"/>
      <c r="HL87" s="125"/>
      <c r="HM87" s="125"/>
      <c r="HN87" s="125"/>
      <c r="HO87" s="125"/>
      <c r="HP87" s="125"/>
      <c r="HQ87" s="125"/>
      <c r="HR87" s="125"/>
      <c r="HS87" s="125"/>
      <c r="HT87" s="125"/>
      <c r="HU87" s="125"/>
      <c r="HV87" s="125"/>
      <c r="HW87" s="125"/>
      <c r="HX87" s="125"/>
      <c r="HY87" s="125"/>
      <c r="HZ87" s="125"/>
      <c r="IA87" s="125"/>
      <c r="IB87" s="125"/>
      <c r="IC87" s="125"/>
      <c r="ID87" s="125"/>
      <c r="IE87" s="125"/>
      <c r="IF87" s="125"/>
      <c r="IG87" s="125"/>
      <c r="IH87" s="125"/>
      <c r="II87" s="125"/>
      <c r="IJ87" s="125"/>
      <c r="IK87" s="125"/>
      <c r="IL87" s="125"/>
      <c r="IM87" s="125"/>
      <c r="IN87" s="125"/>
      <c r="IO87" s="125"/>
      <c r="IP87" s="125"/>
      <c r="IQ87" s="125"/>
      <c r="IR87" s="125"/>
      <c r="IS87" s="125"/>
      <c r="IT87" s="125"/>
      <c r="IU87" s="125"/>
    </row>
    <row r="88" spans="1:255" x14ac:dyDescent="0.25">
      <c r="A88" s="112" t="s">
        <v>123</v>
      </c>
      <c r="B88" s="113"/>
      <c r="C88" s="114"/>
      <c r="D88" s="114"/>
      <c r="E88" s="114"/>
      <c r="F88" s="114"/>
      <c r="G88" s="114"/>
      <c r="H88" s="174"/>
    </row>
    <row r="89" spans="1:255" ht="12.75" customHeight="1" x14ac:dyDescent="0.25">
      <c r="A89" s="12" t="s">
        <v>288</v>
      </c>
      <c r="B89" s="13">
        <v>100</v>
      </c>
      <c r="C89" s="41">
        <v>13.6</v>
      </c>
      <c r="D89" s="41">
        <v>8.3000000000000007</v>
      </c>
      <c r="E89" s="41">
        <v>14.96</v>
      </c>
      <c r="F89" s="41">
        <v>192.6</v>
      </c>
      <c r="G89" s="77" t="s">
        <v>289</v>
      </c>
      <c r="H89" s="38" t="s">
        <v>290</v>
      </c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0"/>
      <c r="CA89" s="180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0"/>
      <c r="CU89" s="180"/>
      <c r="CV89" s="180"/>
      <c r="CW89" s="180"/>
      <c r="CX89" s="180"/>
      <c r="CY89" s="180"/>
      <c r="CZ89" s="180"/>
      <c r="DA89" s="180"/>
      <c r="DB89" s="180"/>
      <c r="DC89" s="180"/>
      <c r="DD89" s="180"/>
      <c r="DE89" s="180"/>
      <c r="DF89" s="180"/>
      <c r="DG89" s="180"/>
      <c r="DH89" s="180"/>
      <c r="DI89" s="180"/>
      <c r="DJ89" s="180"/>
      <c r="DK89" s="180"/>
      <c r="DL89" s="180"/>
      <c r="DM89" s="180"/>
      <c r="DN89" s="180"/>
      <c r="DO89" s="180"/>
      <c r="DP89" s="180"/>
      <c r="DQ89" s="180"/>
      <c r="DR89" s="180"/>
      <c r="DS89" s="180"/>
      <c r="DT89" s="180"/>
      <c r="DU89" s="180"/>
      <c r="DV89" s="180"/>
      <c r="DW89" s="180"/>
      <c r="DX89" s="180"/>
      <c r="DY89" s="180"/>
      <c r="DZ89" s="180"/>
      <c r="EA89" s="180"/>
      <c r="EB89" s="180"/>
      <c r="EC89" s="180"/>
      <c r="ED89" s="180"/>
      <c r="EE89" s="180"/>
      <c r="EF89" s="180"/>
      <c r="EG89" s="180"/>
      <c r="EH89" s="180"/>
      <c r="EI89" s="180"/>
      <c r="EJ89" s="180"/>
      <c r="EK89" s="180"/>
      <c r="EL89" s="180"/>
      <c r="EM89" s="180"/>
      <c r="EN89" s="180"/>
      <c r="EO89" s="180"/>
      <c r="EP89" s="180"/>
      <c r="EQ89" s="180"/>
      <c r="ER89" s="180"/>
      <c r="ES89" s="180"/>
      <c r="ET89" s="180"/>
      <c r="EU89" s="180"/>
      <c r="EV89" s="180"/>
      <c r="EW89" s="180"/>
      <c r="EX89" s="180"/>
      <c r="EY89" s="180"/>
      <c r="EZ89" s="180"/>
      <c r="FA89" s="180"/>
      <c r="FB89" s="180"/>
      <c r="FC89" s="180"/>
      <c r="FD89" s="180"/>
      <c r="FE89" s="180"/>
      <c r="FF89" s="180"/>
      <c r="FG89" s="180"/>
      <c r="FH89" s="180"/>
      <c r="FI89" s="180"/>
      <c r="FJ89" s="180"/>
      <c r="FK89" s="180"/>
      <c r="FL89" s="180"/>
      <c r="FM89" s="180"/>
      <c r="FN89" s="180"/>
      <c r="FO89" s="180"/>
      <c r="FP89" s="180"/>
      <c r="FQ89" s="180"/>
      <c r="FR89" s="180"/>
      <c r="FS89" s="180"/>
      <c r="FT89" s="180"/>
      <c r="FU89" s="180"/>
      <c r="FV89" s="180"/>
      <c r="FW89" s="180"/>
      <c r="FX89" s="180"/>
      <c r="FY89" s="180"/>
      <c r="FZ89" s="180"/>
      <c r="GA89" s="180"/>
      <c r="GB89" s="180"/>
      <c r="GC89" s="180"/>
      <c r="GD89" s="180"/>
      <c r="GE89" s="180"/>
      <c r="GF89" s="180"/>
      <c r="GG89" s="180"/>
      <c r="GH89" s="180"/>
      <c r="GI89" s="180"/>
      <c r="GJ89" s="180"/>
      <c r="GK89" s="180"/>
      <c r="GL89" s="180"/>
      <c r="GM89" s="180"/>
      <c r="GN89" s="180"/>
      <c r="GO89" s="180"/>
      <c r="GP89" s="180"/>
      <c r="GQ89" s="180"/>
      <c r="GR89" s="180"/>
      <c r="GS89" s="180"/>
      <c r="GT89" s="180"/>
      <c r="GU89" s="180"/>
      <c r="GV89" s="180"/>
      <c r="GW89" s="180"/>
      <c r="GX89" s="180"/>
      <c r="GY89" s="180"/>
      <c r="GZ89" s="180"/>
      <c r="HA89" s="180"/>
      <c r="HB89" s="180"/>
      <c r="HC89" s="180"/>
      <c r="HD89" s="180"/>
      <c r="HE89" s="180"/>
      <c r="HF89" s="180"/>
      <c r="HG89" s="180"/>
      <c r="HH89" s="180"/>
      <c r="HI89" s="180"/>
      <c r="HJ89" s="180"/>
      <c r="HK89" s="180"/>
      <c r="HL89" s="180"/>
      <c r="HM89" s="180"/>
      <c r="HN89" s="180"/>
      <c r="HO89" s="180"/>
      <c r="HP89" s="180"/>
      <c r="HQ89" s="180"/>
      <c r="HR89" s="180"/>
      <c r="HS89" s="180"/>
      <c r="HT89" s="180"/>
      <c r="HU89" s="180"/>
      <c r="HV89" s="180"/>
      <c r="HW89" s="180"/>
      <c r="HX89" s="180"/>
      <c r="HY89" s="180"/>
      <c r="HZ89" s="180"/>
      <c r="IA89" s="180"/>
      <c r="IB89" s="180"/>
      <c r="IC89" s="180"/>
      <c r="ID89" s="180"/>
      <c r="IE89" s="180"/>
      <c r="IF89" s="180"/>
      <c r="IG89" s="180"/>
      <c r="IH89" s="180"/>
      <c r="II89" s="180"/>
      <c r="IJ89" s="180"/>
      <c r="IK89" s="180"/>
      <c r="IL89" s="180"/>
      <c r="IM89" s="180"/>
      <c r="IN89" s="180"/>
      <c r="IO89" s="180"/>
      <c r="IP89" s="180"/>
      <c r="IQ89" s="180"/>
      <c r="IR89" s="180"/>
      <c r="IS89" s="180"/>
      <c r="IT89" s="180"/>
      <c r="IU89" s="180"/>
    </row>
    <row r="90" spans="1:255" ht="12.75" customHeight="1" x14ac:dyDescent="0.2">
      <c r="A90" s="7" t="s">
        <v>115</v>
      </c>
      <c r="B90" s="8">
        <v>180</v>
      </c>
      <c r="C90" s="9">
        <v>5.04</v>
      </c>
      <c r="D90" s="9">
        <v>5.8</v>
      </c>
      <c r="E90" s="9">
        <v>39.200000000000003</v>
      </c>
      <c r="F90" s="9">
        <v>227.2</v>
      </c>
      <c r="G90" s="10" t="s">
        <v>116</v>
      </c>
      <c r="H90" s="35" t="s">
        <v>117</v>
      </c>
    </row>
    <row r="91" spans="1:255" x14ac:dyDescent="0.2">
      <c r="A91" s="175" t="s">
        <v>38</v>
      </c>
      <c r="B91" s="91">
        <v>215</v>
      </c>
      <c r="C91" s="92">
        <v>7.0000000000000007E-2</v>
      </c>
      <c r="D91" s="92">
        <v>0.02</v>
      </c>
      <c r="E91" s="92">
        <v>15</v>
      </c>
      <c r="F91" s="92">
        <v>60</v>
      </c>
      <c r="G91" s="91" t="s">
        <v>39</v>
      </c>
      <c r="H91" s="35" t="s">
        <v>40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</row>
    <row r="92" spans="1:255" x14ac:dyDescent="0.25">
      <c r="A92" s="25" t="s">
        <v>41</v>
      </c>
      <c r="B92" s="93">
        <v>20</v>
      </c>
      <c r="C92" s="94">
        <v>1.3</v>
      </c>
      <c r="D92" s="94">
        <v>0.2</v>
      </c>
      <c r="E92" s="94">
        <v>8.6</v>
      </c>
      <c r="F92" s="94">
        <v>43</v>
      </c>
      <c r="G92" s="71" t="s">
        <v>25</v>
      </c>
      <c r="H92" s="18" t="s">
        <v>42</v>
      </c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  <c r="IU92" s="88"/>
    </row>
    <row r="93" spans="1:255" x14ac:dyDescent="0.25">
      <c r="A93" s="28" t="s">
        <v>27</v>
      </c>
      <c r="B93" s="2">
        <f>SUM(B89:B92)</f>
        <v>515</v>
      </c>
      <c r="C93" s="72">
        <f>SUM(C89:C92)</f>
        <v>20.010000000000002</v>
      </c>
      <c r="D93" s="72">
        <f>SUM(D89:D92)</f>
        <v>14.32</v>
      </c>
      <c r="E93" s="72">
        <f>SUM(E89:E92)</f>
        <v>77.759999999999991</v>
      </c>
      <c r="F93" s="72">
        <f>SUM(F89:F92)</f>
        <v>522.79999999999995</v>
      </c>
      <c r="G93" s="72"/>
      <c r="H93" s="72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  <c r="IQ93" s="55"/>
      <c r="IR93" s="55"/>
      <c r="IS93" s="55"/>
      <c r="IT93" s="55"/>
      <c r="IU93" s="55"/>
    </row>
  </sheetData>
  <mergeCells count="26">
    <mergeCell ref="A86:H86"/>
    <mergeCell ref="A88:H88"/>
    <mergeCell ref="A62:H62"/>
    <mergeCell ref="A64:H64"/>
    <mergeCell ref="A70:H70"/>
    <mergeCell ref="A72:H72"/>
    <mergeCell ref="A78:H78"/>
    <mergeCell ref="A80:H80"/>
    <mergeCell ref="A41:H41"/>
    <mergeCell ref="A46:H46"/>
    <mergeCell ref="A47:H47"/>
    <mergeCell ref="A49:H49"/>
    <mergeCell ref="A55:H55"/>
    <mergeCell ref="A57:H57"/>
    <mergeCell ref="A18:H18"/>
    <mergeCell ref="A24:H24"/>
    <mergeCell ref="A26:H26"/>
    <mergeCell ref="A32:H32"/>
    <mergeCell ref="A34:H34"/>
    <mergeCell ref="A39:H39"/>
    <mergeCell ref="A1:H1"/>
    <mergeCell ref="A2:H2"/>
    <mergeCell ref="A4:H4"/>
    <mergeCell ref="A9:H9"/>
    <mergeCell ref="A11:H11"/>
    <mergeCell ref="A16:H16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ОБЩЕЕ</vt:lpstr>
      <vt:lpstr>модуль 14.1</vt:lpstr>
      <vt:lpstr>мо 14.1</vt:lpstr>
      <vt:lpstr>МО+допл 14.1</vt:lpstr>
      <vt:lpstr>овз 14.1</vt:lpstr>
      <vt:lpstr>соп 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2015-06-05T18:19:34Z</dcterms:created>
  <dcterms:modified xsi:type="dcterms:W3CDTF">2023-12-08T08:21:05Z</dcterms:modified>
</cp:coreProperties>
</file>