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4616" firstSheet="2" activeTab="2"/>
  </bookViews>
  <sheets>
    <sheet name="общее (фбуз)" sheetId="1" r:id="rId1"/>
    <sheet name="модуль 12+" sheetId="2" r:id="rId2"/>
    <sheet name="модуль 12+ с 09.09" sheetId="7" r:id="rId3"/>
    <sheet name="овз12+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7" i="2" l="1"/>
  <c r="E157" i="2"/>
  <c r="D157" i="2"/>
  <c r="C157" i="2"/>
  <c r="B157" i="2"/>
  <c r="F153" i="2"/>
  <c r="B153" i="2"/>
  <c r="E152" i="2"/>
  <c r="E153" i="2" s="1"/>
  <c r="D152" i="2"/>
  <c r="D153" i="2" s="1"/>
  <c r="C152" i="2"/>
  <c r="C153" i="2" s="1"/>
  <c r="F145" i="2"/>
  <c r="E145" i="2"/>
  <c r="D145" i="2"/>
  <c r="C145" i="2"/>
  <c r="B145" i="2"/>
  <c r="F141" i="2"/>
  <c r="E141" i="2"/>
  <c r="D141" i="2"/>
  <c r="C141" i="2"/>
  <c r="B141" i="2"/>
  <c r="F133" i="2"/>
  <c r="E133" i="2"/>
  <c r="D133" i="2"/>
  <c r="C133" i="2"/>
  <c r="B133" i="2"/>
  <c r="F129" i="2"/>
  <c r="B129" i="2"/>
  <c r="E128" i="2"/>
  <c r="E129" i="2" s="1"/>
  <c r="D128" i="2"/>
  <c r="D129" i="2" s="1"/>
  <c r="C128" i="2"/>
  <c r="C129" i="2" s="1"/>
  <c r="F120" i="2"/>
  <c r="E120" i="2"/>
  <c r="D120" i="2"/>
  <c r="C120" i="2"/>
  <c r="B120" i="2"/>
  <c r="F116" i="2"/>
  <c r="E116" i="2"/>
  <c r="D116" i="2"/>
  <c r="C116" i="2"/>
  <c r="B116" i="2"/>
  <c r="F107" i="2"/>
  <c r="E107" i="2"/>
  <c r="D107" i="2"/>
  <c r="C107" i="2"/>
  <c r="B107" i="2"/>
  <c r="F103" i="2"/>
  <c r="C103" i="2"/>
  <c r="B103" i="2"/>
  <c r="E102" i="2"/>
  <c r="E103" i="2" s="1"/>
  <c r="D102" i="2"/>
  <c r="D103" i="2" s="1"/>
  <c r="C102" i="2"/>
  <c r="F94" i="2"/>
  <c r="E94" i="2"/>
  <c r="D94" i="2"/>
  <c r="C94" i="2"/>
  <c r="B94" i="2"/>
  <c r="F90" i="2"/>
  <c r="E90" i="2"/>
  <c r="D90" i="2"/>
  <c r="C90" i="2"/>
  <c r="B90" i="2"/>
  <c r="F79" i="2"/>
  <c r="E79" i="2"/>
  <c r="D79" i="2"/>
  <c r="C79" i="2"/>
  <c r="B79" i="2"/>
  <c r="F75" i="2"/>
  <c r="E75" i="2"/>
  <c r="D75" i="2"/>
  <c r="C75" i="2"/>
  <c r="B75" i="2"/>
  <c r="F67" i="2"/>
  <c r="E67" i="2"/>
  <c r="D67" i="2"/>
  <c r="C67" i="2"/>
  <c r="B67" i="2"/>
  <c r="F63" i="2"/>
  <c r="B63" i="2"/>
  <c r="E62" i="2"/>
  <c r="E63" i="2" s="1"/>
  <c r="D62" i="2"/>
  <c r="D63" i="2" s="1"/>
  <c r="C62" i="2"/>
  <c r="C63" i="2" s="1"/>
  <c r="F54" i="2"/>
  <c r="E54" i="2"/>
  <c r="D54" i="2"/>
  <c r="C54" i="2"/>
  <c r="B54" i="2"/>
  <c r="F50" i="2"/>
  <c r="E50" i="2"/>
  <c r="D50" i="2"/>
  <c r="C50" i="2"/>
  <c r="B50" i="2"/>
  <c r="F41" i="2"/>
  <c r="E41" i="2"/>
  <c r="D41" i="2"/>
  <c r="C41" i="2"/>
  <c r="B41" i="2"/>
  <c r="F37" i="2"/>
  <c r="B37" i="2"/>
  <c r="E36" i="2"/>
  <c r="E37" i="2" s="1"/>
  <c r="D36" i="2"/>
  <c r="D37" i="2" s="1"/>
  <c r="C36" i="2"/>
  <c r="C37" i="2" s="1"/>
  <c r="F28" i="2"/>
  <c r="E28" i="2"/>
  <c r="D28" i="2"/>
  <c r="C28" i="2"/>
  <c r="B28" i="2"/>
  <c r="F24" i="2"/>
  <c r="E24" i="2"/>
  <c r="D24" i="2"/>
  <c r="C24" i="2"/>
  <c r="B24" i="2"/>
  <c r="F15" i="2"/>
  <c r="E15" i="2"/>
  <c r="D15" i="2"/>
  <c r="C15" i="2"/>
  <c r="B15" i="2"/>
  <c r="F11" i="2"/>
  <c r="B11" i="2"/>
  <c r="E10" i="2"/>
  <c r="E11" i="2" s="1"/>
  <c r="D10" i="2"/>
  <c r="D11" i="2" s="1"/>
  <c r="C10" i="2"/>
  <c r="C11" i="2" s="1"/>
  <c r="F151" i="7" l="1"/>
  <c r="E151" i="7"/>
  <c r="D151" i="7"/>
  <c r="C151" i="7"/>
  <c r="B151" i="7"/>
  <c r="F147" i="7"/>
  <c r="B147" i="7"/>
  <c r="E146" i="7"/>
  <c r="E147" i="7" s="1"/>
  <c r="D146" i="7"/>
  <c r="D147" i="7" s="1"/>
  <c r="C146" i="7"/>
  <c r="C147" i="7" s="1"/>
  <c r="F140" i="7"/>
  <c r="E140" i="7"/>
  <c r="D140" i="7"/>
  <c r="C140" i="7"/>
  <c r="B140" i="7"/>
  <c r="F136" i="7"/>
  <c r="E136" i="7"/>
  <c r="D136" i="7"/>
  <c r="C136" i="7"/>
  <c r="B136" i="7"/>
  <c r="F128" i="7"/>
  <c r="E128" i="7"/>
  <c r="D128" i="7"/>
  <c r="C128" i="7"/>
  <c r="B128" i="7"/>
  <c r="F124" i="7"/>
  <c r="B124" i="7"/>
  <c r="E123" i="7"/>
  <c r="E124" i="7" s="1"/>
  <c r="D123" i="7"/>
  <c r="D124" i="7" s="1"/>
  <c r="C123" i="7"/>
  <c r="C124" i="7" s="1"/>
  <c r="F116" i="7"/>
  <c r="E116" i="7"/>
  <c r="D116" i="7"/>
  <c r="C116" i="7"/>
  <c r="B116" i="7"/>
  <c r="F112" i="7"/>
  <c r="E112" i="7"/>
  <c r="D112" i="7"/>
  <c r="C112" i="7"/>
  <c r="B112" i="7"/>
  <c r="F103" i="7"/>
  <c r="E103" i="7"/>
  <c r="D103" i="7"/>
  <c r="C103" i="7"/>
  <c r="B103" i="7"/>
  <c r="F99" i="7"/>
  <c r="B99" i="7"/>
  <c r="E98" i="7"/>
  <c r="E99" i="7" s="1"/>
  <c r="D98" i="7"/>
  <c r="D99" i="7" s="1"/>
  <c r="C98" i="7"/>
  <c r="C99" i="7" s="1"/>
  <c r="F91" i="7"/>
  <c r="E91" i="7"/>
  <c r="D91" i="7"/>
  <c r="C91" i="7"/>
  <c r="B91" i="7"/>
  <c r="F87" i="7"/>
  <c r="E87" i="7"/>
  <c r="D87" i="7"/>
  <c r="C87" i="7"/>
  <c r="B87" i="7"/>
  <c r="F76" i="7"/>
  <c r="E76" i="7"/>
  <c r="D76" i="7"/>
  <c r="C76" i="7"/>
  <c r="B76" i="7"/>
  <c r="F72" i="7"/>
  <c r="E72" i="7"/>
  <c r="D72" i="7"/>
  <c r="C72" i="7"/>
  <c r="B72" i="7"/>
  <c r="F65" i="7"/>
  <c r="E65" i="7"/>
  <c r="D65" i="7"/>
  <c r="C65" i="7"/>
  <c r="B65" i="7"/>
  <c r="F61" i="7"/>
  <c r="B61" i="7"/>
  <c r="E60" i="7"/>
  <c r="E61" i="7" s="1"/>
  <c r="D60" i="7"/>
  <c r="D61" i="7" s="1"/>
  <c r="C60" i="7"/>
  <c r="C61" i="7" s="1"/>
  <c r="F52" i="7"/>
  <c r="E52" i="7"/>
  <c r="D52" i="7"/>
  <c r="C52" i="7"/>
  <c r="B52" i="7"/>
  <c r="F48" i="7"/>
  <c r="E48" i="7"/>
  <c r="D48" i="7"/>
  <c r="C48" i="7"/>
  <c r="B48" i="7"/>
  <c r="F40" i="7"/>
  <c r="E40" i="7"/>
  <c r="D40" i="7"/>
  <c r="C40" i="7"/>
  <c r="B40" i="7"/>
  <c r="F36" i="7"/>
  <c r="B36" i="7"/>
  <c r="E35" i="7"/>
  <c r="E36" i="7" s="1"/>
  <c r="D35" i="7"/>
  <c r="D36" i="7" s="1"/>
  <c r="C35" i="7"/>
  <c r="C36" i="7" s="1"/>
  <c r="F27" i="7"/>
  <c r="E27" i="7"/>
  <c r="D27" i="7"/>
  <c r="C27" i="7"/>
  <c r="B27" i="7"/>
  <c r="F23" i="7"/>
  <c r="E23" i="7"/>
  <c r="D23" i="7"/>
  <c r="C23" i="7"/>
  <c r="B23" i="7"/>
  <c r="F15" i="7"/>
  <c r="E15" i="7"/>
  <c r="D15" i="7"/>
  <c r="C15" i="7"/>
  <c r="B15" i="7"/>
  <c r="F11" i="7"/>
  <c r="B11" i="7"/>
  <c r="E10" i="7"/>
  <c r="E11" i="7" s="1"/>
  <c r="D10" i="7"/>
  <c r="D11" i="7" s="1"/>
  <c r="C10" i="7"/>
  <c r="C11" i="7" s="1"/>
  <c r="F289" i="1" l="1"/>
  <c r="E289" i="1"/>
  <c r="D289" i="1"/>
  <c r="C289" i="1"/>
  <c r="B289" i="1"/>
  <c r="F284" i="1"/>
  <c r="E284" i="1"/>
  <c r="D284" i="1"/>
  <c r="C284" i="1"/>
  <c r="B284" i="1"/>
  <c r="E276" i="1"/>
  <c r="E290" i="1" s="1"/>
  <c r="B276" i="1"/>
  <c r="B290" i="1" s="1"/>
  <c r="F273" i="1"/>
  <c r="F276" i="1" s="1"/>
  <c r="F290" i="1" s="1"/>
  <c r="D273" i="1"/>
  <c r="D276" i="1" s="1"/>
  <c r="C273" i="1"/>
  <c r="C276" i="1" s="1"/>
  <c r="C290" i="1" s="1"/>
  <c r="F266" i="1"/>
  <c r="E266" i="1"/>
  <c r="D266" i="1"/>
  <c r="C266" i="1"/>
  <c r="B266" i="1"/>
  <c r="F261" i="1"/>
  <c r="E261" i="1"/>
  <c r="D261" i="1"/>
  <c r="C261" i="1"/>
  <c r="B261" i="1"/>
  <c r="F251" i="1"/>
  <c r="E251" i="1"/>
  <c r="D251" i="1"/>
  <c r="C251" i="1"/>
  <c r="B251" i="1"/>
  <c r="F241" i="1"/>
  <c r="E241" i="1"/>
  <c r="D241" i="1"/>
  <c r="C241" i="1"/>
  <c r="B241" i="1"/>
  <c r="F236" i="1"/>
  <c r="E236" i="1"/>
  <c r="D236" i="1"/>
  <c r="C236" i="1"/>
  <c r="B236" i="1"/>
  <c r="D227" i="1"/>
  <c r="D242" i="1" s="1"/>
  <c r="C227" i="1"/>
  <c r="B227" i="1"/>
  <c r="F225" i="1"/>
  <c r="F227" i="1" s="1"/>
  <c r="E225" i="1"/>
  <c r="E227" i="1" s="1"/>
  <c r="F217" i="1"/>
  <c r="E217" i="1"/>
  <c r="D217" i="1"/>
  <c r="C217" i="1"/>
  <c r="B217" i="1"/>
  <c r="F212" i="1"/>
  <c r="E212" i="1"/>
  <c r="D212" i="1"/>
  <c r="C212" i="1"/>
  <c r="B212" i="1"/>
  <c r="B218" i="1" s="1"/>
  <c r="D203" i="1"/>
  <c r="D218" i="1" s="1"/>
  <c r="B203" i="1"/>
  <c r="F201" i="1"/>
  <c r="F203" i="1" s="1"/>
  <c r="F218" i="1" s="1"/>
  <c r="E201" i="1"/>
  <c r="E203" i="1" s="1"/>
  <c r="D201" i="1"/>
  <c r="C201" i="1"/>
  <c r="C203" i="1" s="1"/>
  <c r="C218" i="1" s="1"/>
  <c r="F192" i="1"/>
  <c r="E192" i="1"/>
  <c r="D192" i="1"/>
  <c r="C192" i="1"/>
  <c r="B192" i="1"/>
  <c r="F187" i="1"/>
  <c r="E187" i="1"/>
  <c r="D187" i="1"/>
  <c r="C187" i="1"/>
  <c r="B187" i="1"/>
  <c r="B179" i="1"/>
  <c r="F177" i="1"/>
  <c r="F179" i="1" s="1"/>
  <c r="E177" i="1"/>
  <c r="E179" i="1" s="1"/>
  <c r="D177" i="1"/>
  <c r="D179" i="1" s="1"/>
  <c r="D193" i="1" s="1"/>
  <c r="C177" i="1"/>
  <c r="C179" i="1" s="1"/>
  <c r="C193" i="1" s="1"/>
  <c r="F168" i="1"/>
  <c r="E168" i="1"/>
  <c r="D168" i="1"/>
  <c r="C168" i="1"/>
  <c r="B168" i="1"/>
  <c r="F163" i="1"/>
  <c r="E163" i="1"/>
  <c r="D163" i="1"/>
  <c r="C163" i="1"/>
  <c r="B163" i="1"/>
  <c r="F154" i="1"/>
  <c r="E154" i="1"/>
  <c r="D154" i="1"/>
  <c r="C154" i="1"/>
  <c r="B154" i="1"/>
  <c r="F143" i="1"/>
  <c r="E143" i="1"/>
  <c r="D143" i="1"/>
  <c r="C143" i="1"/>
  <c r="B143" i="1"/>
  <c r="F138" i="1"/>
  <c r="E138" i="1"/>
  <c r="D138" i="1"/>
  <c r="C138" i="1"/>
  <c r="B138" i="1"/>
  <c r="F128" i="1"/>
  <c r="E128" i="1"/>
  <c r="D128" i="1"/>
  <c r="D144" i="1" s="1"/>
  <c r="C128" i="1"/>
  <c r="B128" i="1"/>
  <c r="F118" i="1"/>
  <c r="E118" i="1"/>
  <c r="D118" i="1"/>
  <c r="C118" i="1"/>
  <c r="B118" i="1"/>
  <c r="F113" i="1"/>
  <c r="F119" i="1" s="1"/>
  <c r="E113" i="1"/>
  <c r="D113" i="1"/>
  <c r="C113" i="1"/>
  <c r="B113" i="1"/>
  <c r="B119" i="1" s="1"/>
  <c r="F104" i="1"/>
  <c r="E104" i="1"/>
  <c r="D104" i="1"/>
  <c r="C104" i="1"/>
  <c r="C119" i="1" s="1"/>
  <c r="B104" i="1"/>
  <c r="F94" i="1"/>
  <c r="E94" i="1"/>
  <c r="D94" i="1"/>
  <c r="C94" i="1"/>
  <c r="B94" i="1"/>
  <c r="F89" i="1"/>
  <c r="E89" i="1"/>
  <c r="D89" i="1"/>
  <c r="C89" i="1"/>
  <c r="B89" i="1"/>
  <c r="D81" i="1"/>
  <c r="D95" i="1" s="1"/>
  <c r="C81" i="1"/>
  <c r="C95" i="1" s="1"/>
  <c r="B81" i="1"/>
  <c r="F79" i="1"/>
  <c r="F81" i="1" s="1"/>
  <c r="F95" i="1" s="1"/>
  <c r="E79" i="1"/>
  <c r="E81" i="1" s="1"/>
  <c r="E95" i="1" s="1"/>
  <c r="D79" i="1"/>
  <c r="C79" i="1"/>
  <c r="F71" i="1"/>
  <c r="E71" i="1"/>
  <c r="D71" i="1"/>
  <c r="C71" i="1"/>
  <c r="B71" i="1"/>
  <c r="F66" i="1"/>
  <c r="E66" i="1"/>
  <c r="D66" i="1"/>
  <c r="C66" i="1"/>
  <c r="B66" i="1"/>
  <c r="B72" i="1" s="1"/>
  <c r="D58" i="1"/>
  <c r="D72" i="1" s="1"/>
  <c r="B58" i="1"/>
  <c r="F56" i="1"/>
  <c r="F58" i="1" s="1"/>
  <c r="F72" i="1" s="1"/>
  <c r="E56" i="1"/>
  <c r="E58" i="1" s="1"/>
  <c r="D56" i="1"/>
  <c r="C56" i="1"/>
  <c r="C58" i="1" s="1"/>
  <c r="C72" i="1" s="1"/>
  <c r="F48" i="1"/>
  <c r="E48" i="1"/>
  <c r="D48" i="1"/>
  <c r="C48" i="1"/>
  <c r="B48" i="1"/>
  <c r="F43" i="1"/>
  <c r="E43" i="1"/>
  <c r="D43" i="1"/>
  <c r="C43" i="1"/>
  <c r="B43" i="1"/>
  <c r="D34" i="1"/>
  <c r="D49" i="1" s="1"/>
  <c r="C34" i="1"/>
  <c r="B34" i="1"/>
  <c r="F32" i="1"/>
  <c r="F34" i="1" s="1"/>
  <c r="E32" i="1"/>
  <c r="E34" i="1" s="1"/>
  <c r="E49" i="1" s="1"/>
  <c r="F24" i="1"/>
  <c r="E24" i="1"/>
  <c r="D24" i="1"/>
  <c r="C24" i="1"/>
  <c r="B24" i="1"/>
  <c r="F19" i="1"/>
  <c r="F25" i="1" s="1"/>
  <c r="E19" i="1"/>
  <c r="D19" i="1"/>
  <c r="C19" i="1"/>
  <c r="B19" i="1"/>
  <c r="B25" i="1" s="1"/>
  <c r="F9" i="1"/>
  <c r="E9" i="1"/>
  <c r="D9" i="1"/>
  <c r="D25" i="1" s="1"/>
  <c r="C9" i="1"/>
  <c r="C25" i="1" s="1"/>
  <c r="B9" i="1"/>
  <c r="C49" i="1" l="1"/>
  <c r="B95" i="1"/>
  <c r="D119" i="1"/>
  <c r="E169" i="1"/>
  <c r="C242" i="1"/>
  <c r="E267" i="1"/>
  <c r="D290" i="1"/>
  <c r="E144" i="1"/>
  <c r="C169" i="1"/>
  <c r="B169" i="1"/>
  <c r="F169" i="1"/>
  <c r="E193" i="1"/>
  <c r="E242" i="1"/>
  <c r="C267" i="1"/>
  <c r="B267" i="1"/>
  <c r="F267" i="1"/>
  <c r="E25" i="1"/>
  <c r="F49" i="1"/>
  <c r="B49" i="1"/>
  <c r="E72" i="1"/>
  <c r="E119" i="1"/>
  <c r="C144" i="1"/>
  <c r="B144" i="1"/>
  <c r="F144" i="1"/>
  <c r="D169" i="1"/>
  <c r="F193" i="1"/>
  <c r="B193" i="1"/>
  <c r="E218" i="1"/>
  <c r="F242" i="1"/>
  <c r="B242" i="1"/>
  <c r="D267" i="1"/>
  <c r="F161" i="5" l="1"/>
  <c r="E161" i="5"/>
  <c r="D161" i="5"/>
  <c r="C161" i="5"/>
  <c r="B161" i="5"/>
  <c r="F157" i="5"/>
  <c r="F162" i="5" s="1"/>
  <c r="E157" i="5"/>
  <c r="E162" i="5" s="1"/>
  <c r="D157" i="5"/>
  <c r="C157" i="5"/>
  <c r="B157" i="5"/>
  <c r="B162" i="5" s="1"/>
  <c r="F148" i="5"/>
  <c r="E148" i="5"/>
  <c r="D148" i="5"/>
  <c r="C148" i="5"/>
  <c r="B148" i="5"/>
  <c r="F144" i="5"/>
  <c r="E144" i="5"/>
  <c r="D144" i="5"/>
  <c r="C144" i="5"/>
  <c r="B144" i="5"/>
  <c r="F135" i="5"/>
  <c r="E135" i="5"/>
  <c r="D135" i="5"/>
  <c r="C135" i="5"/>
  <c r="B135" i="5"/>
  <c r="F131" i="5"/>
  <c r="E131" i="5"/>
  <c r="D131" i="5"/>
  <c r="C131" i="5"/>
  <c r="B131" i="5"/>
  <c r="F122" i="5"/>
  <c r="E122" i="5"/>
  <c r="D122" i="5"/>
  <c r="C122" i="5"/>
  <c r="B122" i="5"/>
  <c r="F118" i="5"/>
  <c r="F123" i="5" s="1"/>
  <c r="E118" i="5"/>
  <c r="D118" i="5"/>
  <c r="D123" i="5" s="1"/>
  <c r="C118" i="5"/>
  <c r="B118" i="5"/>
  <c r="B123" i="5" s="1"/>
  <c r="F108" i="5"/>
  <c r="E108" i="5"/>
  <c r="D108" i="5"/>
  <c r="C108" i="5"/>
  <c r="B108" i="5"/>
  <c r="F104" i="5"/>
  <c r="E104" i="5"/>
  <c r="D104" i="5"/>
  <c r="C104" i="5"/>
  <c r="B104" i="5"/>
  <c r="B109" i="5" s="1"/>
  <c r="F95" i="5"/>
  <c r="E95" i="5"/>
  <c r="D95" i="5"/>
  <c r="C95" i="5"/>
  <c r="B95" i="5"/>
  <c r="F91" i="5"/>
  <c r="E91" i="5"/>
  <c r="D91" i="5"/>
  <c r="D96" i="5" s="1"/>
  <c r="C91" i="5"/>
  <c r="B91" i="5"/>
  <c r="F80" i="5"/>
  <c r="E80" i="5"/>
  <c r="D80" i="5"/>
  <c r="C80" i="5"/>
  <c r="B80" i="5"/>
  <c r="F76" i="5"/>
  <c r="F81" i="5" s="1"/>
  <c r="E76" i="5"/>
  <c r="D76" i="5"/>
  <c r="C76" i="5"/>
  <c r="B76" i="5"/>
  <c r="B81" i="5" s="1"/>
  <c r="F67" i="5"/>
  <c r="E67" i="5"/>
  <c r="D67" i="5"/>
  <c r="C67" i="5"/>
  <c r="B67" i="5"/>
  <c r="F63" i="5"/>
  <c r="E63" i="5"/>
  <c r="D63" i="5"/>
  <c r="D68" i="5" s="1"/>
  <c r="C63" i="5"/>
  <c r="B63" i="5"/>
  <c r="F54" i="5"/>
  <c r="E54" i="5"/>
  <c r="D54" i="5"/>
  <c r="C54" i="5"/>
  <c r="B54" i="5"/>
  <c r="F50" i="5"/>
  <c r="F55" i="5" s="1"/>
  <c r="E50" i="5"/>
  <c r="D50" i="5"/>
  <c r="D55" i="5" s="1"/>
  <c r="C50" i="5"/>
  <c r="B50" i="5"/>
  <c r="B55" i="5" s="1"/>
  <c r="F40" i="5"/>
  <c r="E40" i="5"/>
  <c r="D40" i="5"/>
  <c r="C40" i="5"/>
  <c r="B40" i="5"/>
  <c r="F36" i="5"/>
  <c r="F41" i="5" s="1"/>
  <c r="E36" i="5"/>
  <c r="D36" i="5"/>
  <c r="D41" i="5" s="1"/>
  <c r="C36" i="5"/>
  <c r="B36" i="5"/>
  <c r="B41" i="5" s="1"/>
  <c r="F26" i="5"/>
  <c r="E26" i="5"/>
  <c r="D26" i="5"/>
  <c r="C26" i="5"/>
  <c r="B26" i="5"/>
  <c r="F22" i="5"/>
  <c r="E22" i="5"/>
  <c r="D22" i="5"/>
  <c r="C22" i="5"/>
  <c r="B22" i="5"/>
  <c r="F13" i="5"/>
  <c r="E13" i="5"/>
  <c r="D13" i="5"/>
  <c r="C13" i="5"/>
  <c r="B13" i="5"/>
  <c r="F9" i="5"/>
  <c r="F14" i="5" s="1"/>
  <c r="E9" i="5"/>
  <c r="D9" i="5"/>
  <c r="D14" i="5" s="1"/>
  <c r="C9" i="5"/>
  <c r="B9" i="5"/>
  <c r="B14" i="5" s="1"/>
  <c r="D136" i="5" l="1"/>
  <c r="B136" i="5"/>
  <c r="F136" i="5"/>
  <c r="F149" i="5"/>
  <c r="E136" i="5"/>
  <c r="C27" i="5"/>
  <c r="E41" i="5"/>
  <c r="C55" i="5"/>
  <c r="E68" i="5"/>
  <c r="C81" i="5"/>
  <c r="E96" i="5"/>
  <c r="C109" i="5"/>
  <c r="E149" i="5"/>
  <c r="C14" i="5"/>
  <c r="E27" i="5"/>
  <c r="C68" i="5"/>
  <c r="E81" i="5"/>
  <c r="C96" i="5"/>
  <c r="E109" i="5"/>
  <c r="B149" i="5"/>
  <c r="C162" i="5"/>
  <c r="D27" i="5"/>
  <c r="F109" i="5"/>
  <c r="C123" i="5"/>
  <c r="C149" i="5"/>
  <c r="E14" i="5"/>
  <c r="B27" i="5"/>
  <c r="F27" i="5"/>
  <c r="C41" i="5"/>
  <c r="E55" i="5"/>
  <c r="B68" i="5"/>
  <c r="F68" i="5"/>
  <c r="D81" i="5"/>
  <c r="B96" i="5"/>
  <c r="F96" i="5"/>
  <c r="D109" i="5"/>
  <c r="E123" i="5"/>
  <c r="C136" i="5"/>
  <c r="D149" i="5"/>
  <c r="D162" i="5"/>
</calcChain>
</file>

<file path=xl/sharedStrings.xml><?xml version="1.0" encoding="utf-8"?>
<sst xmlns="http://schemas.openxmlformats.org/spreadsheetml/2006/main" count="1873" uniqueCount="292">
  <si>
    <t>Модульное меню горячего питания по свободному выбору (12+)</t>
  </si>
  <si>
    <t>1 неделя</t>
  </si>
  <si>
    <t>ПОНЕДЕЛЬНИК</t>
  </si>
  <si>
    <t>Наименование</t>
  </si>
  <si>
    <t>ВЫХОД, гр</t>
  </si>
  <si>
    <t>БЕЛКИ гр</t>
  </si>
  <si>
    <t>ЖИРЫ гр</t>
  </si>
  <si>
    <t>УГЛЕВОДЫ гр</t>
  </si>
  <si>
    <t>ККАЛ</t>
  </si>
  <si>
    <t>№ ТК</t>
  </si>
  <si>
    <t>№ ПО СБ. РЕЦ.</t>
  </si>
  <si>
    <t>Горячее питание</t>
  </si>
  <si>
    <t>Салат из белокочанной капусты с кукурузой</t>
  </si>
  <si>
    <t>46/2</t>
  </si>
  <si>
    <t>Москва 2003 № 46</t>
  </si>
  <si>
    <t>280/2</t>
  </si>
  <si>
    <t>Москва 2011 № 280</t>
  </si>
  <si>
    <t>Макаронные изделия отварные (спагетти)</t>
  </si>
  <si>
    <t>114/1</t>
  </si>
  <si>
    <t>ТТК № 114</t>
  </si>
  <si>
    <t>Чай с сахаром и лимоном</t>
  </si>
  <si>
    <t>686/1</t>
  </si>
  <si>
    <t>Москва 2004 № 686</t>
  </si>
  <si>
    <t xml:space="preserve">Хлеб "Городской" порциями </t>
  </si>
  <si>
    <t>11</t>
  </si>
  <si>
    <t>ТТК № 11</t>
  </si>
  <si>
    <t>ИТОГО</t>
  </si>
  <si>
    <t>ВТОРНИК</t>
  </si>
  <si>
    <t>Салат из овощей с сыром (по-гречески)</t>
  </si>
  <si>
    <t>356</t>
  </si>
  <si>
    <t>ТТК № 356</t>
  </si>
  <si>
    <t>Запеканка из творога с вишней</t>
  </si>
  <si>
    <t>425</t>
  </si>
  <si>
    <t>ТТК № 425</t>
  </si>
  <si>
    <t>Булочка с маком</t>
  </si>
  <si>
    <t>772/2</t>
  </si>
  <si>
    <t>Москва 2004 № 772</t>
  </si>
  <si>
    <t xml:space="preserve">Чай с сахаром </t>
  </si>
  <si>
    <t>685/1</t>
  </si>
  <si>
    <t>Москва 2004 № 685</t>
  </si>
  <si>
    <t>Хлеб " Дарницкий" порциями</t>
  </si>
  <si>
    <t>ТТК № 10</t>
  </si>
  <si>
    <t>СРЕДА</t>
  </si>
  <si>
    <t>Овощи свежие в нарезку (помидор)</t>
  </si>
  <si>
    <t>71/3</t>
  </si>
  <si>
    <t>Москва 2011 № 71</t>
  </si>
  <si>
    <t>Биточки из мяса птицы "Сливочные"</t>
  </si>
  <si>
    <t>263/2</t>
  </si>
  <si>
    <t>ТТК № 263</t>
  </si>
  <si>
    <t>Картофельное пюре</t>
  </si>
  <si>
    <t>312/1</t>
  </si>
  <si>
    <t>Москва 2011 № 312</t>
  </si>
  <si>
    <t>ЧЕТВЕРГ</t>
  </si>
  <si>
    <t>Салат зеленый с овощами</t>
  </si>
  <si>
    <t>360</t>
  </si>
  <si>
    <t>ТТК № 360</t>
  </si>
  <si>
    <t>Шницель "Нежный"</t>
  </si>
  <si>
    <t>352/1</t>
  </si>
  <si>
    <t>ТТК № 352</t>
  </si>
  <si>
    <t>Каша гречневая рассыпчатая</t>
  </si>
  <si>
    <t>99/1</t>
  </si>
  <si>
    <t>ТТК № 99</t>
  </si>
  <si>
    <t>430/2</t>
  </si>
  <si>
    <t>Москва 2011 № 430</t>
  </si>
  <si>
    <t>ПЯТНИЦА</t>
  </si>
  <si>
    <t>Овощи свежие в нарезку (огурец)</t>
  </si>
  <si>
    <t>71/5</t>
  </si>
  <si>
    <t>Рис рассыпчатый отварной( из пропаренной крупы)</t>
  </si>
  <si>
    <t>ТТК № 110/1</t>
  </si>
  <si>
    <t>СУББОТА</t>
  </si>
  <si>
    <t>Рагу из филе птицы</t>
  </si>
  <si>
    <t>289/1</t>
  </si>
  <si>
    <t>Москва 2011 № 289</t>
  </si>
  <si>
    <t>2 неделя</t>
  </si>
  <si>
    <t>Биточки из мяса птицы</t>
  </si>
  <si>
    <t>294/8</t>
  </si>
  <si>
    <t>Москва 2011 № 294</t>
  </si>
  <si>
    <t>110/2</t>
  </si>
  <si>
    <t>ТТК 110/1</t>
  </si>
  <si>
    <t>Булочка с сахаром</t>
  </si>
  <si>
    <t>39/2</t>
  </si>
  <si>
    <t>ТТК № 39</t>
  </si>
  <si>
    <t>362</t>
  </si>
  <si>
    <t>ТТК № 362</t>
  </si>
  <si>
    <t>415/2</t>
  </si>
  <si>
    <t>Москва 2011 № 415</t>
  </si>
  <si>
    <t>Пермь 2018 № 367</t>
  </si>
  <si>
    <t>Салат из белокочанной капусты с морковью</t>
  </si>
  <si>
    <t>45/1</t>
  </si>
  <si>
    <t>Москва 2011 № 45</t>
  </si>
  <si>
    <t>Плов из свинины (из пропаренного риса)</t>
  </si>
  <si>
    <t>124/2</t>
  </si>
  <si>
    <t>ТТК № 124</t>
  </si>
  <si>
    <t>Салат из свеклы отварной с маслом подсолнечным</t>
  </si>
  <si>
    <t>52/1</t>
  </si>
  <si>
    <t>Москва 2011 № 52</t>
  </si>
  <si>
    <t>390/2</t>
  </si>
  <si>
    <t>ТТК № 390</t>
  </si>
  <si>
    <t>НАИМЕНОВАНИЕ</t>
  </si>
  <si>
    <t>Углеводы,гр</t>
  </si>
  <si>
    <t>№ ПО СБОРНИКУ РЕЦЕПТУР</t>
  </si>
  <si>
    <t>Хлеб "Городской" порциями</t>
  </si>
  <si>
    <t>Крендель сахарный</t>
  </si>
  <si>
    <t>Т-99/1</t>
  </si>
  <si>
    <t>Булочка "Российская"</t>
  </si>
  <si>
    <t>Булочка "Ромашка" (с вареным сгущенным молоком)</t>
  </si>
  <si>
    <t>254/1</t>
  </si>
  <si>
    <t>ТТК № 254</t>
  </si>
  <si>
    <t>Булочка "Ванильная"</t>
  </si>
  <si>
    <t>422/1</t>
  </si>
  <si>
    <t>Москва 2011 № 422</t>
  </si>
  <si>
    <t>71/4</t>
  </si>
  <si>
    <t>ТТК № 71</t>
  </si>
  <si>
    <t>Булочка домашняя</t>
  </si>
  <si>
    <t>424/1</t>
  </si>
  <si>
    <t>Москва 2011 № 424</t>
  </si>
  <si>
    <t>Гребешок с повидлом</t>
  </si>
  <si>
    <t>417/3</t>
  </si>
  <si>
    <t>Москва 2011 № 417</t>
  </si>
  <si>
    <t>Фрикадельки из свинины</t>
  </si>
  <si>
    <t>ОБЩИЙ ИТОГ</t>
  </si>
  <si>
    <t>Птица в соусе с томатом</t>
  </si>
  <si>
    <t>1 прием пищи</t>
  </si>
  <si>
    <t>Макароны отварные с  сыром</t>
  </si>
  <si>
    <t>204/4</t>
  </si>
  <si>
    <t>Москва 2011 № 204</t>
  </si>
  <si>
    <t>2 прием пищи</t>
  </si>
  <si>
    <t>Рис рассыпчатый отварной (из пропаренной крупы)</t>
  </si>
  <si>
    <t>12+ лет</t>
  </si>
  <si>
    <t>Белки, гр</t>
  </si>
  <si>
    <t>Жиры, гр</t>
  </si>
  <si>
    <t>ЗАВТРАК</t>
  </si>
  <si>
    <t xml:space="preserve">Каша  молочная рисовая </t>
  </si>
  <si>
    <t>ТТК № 100</t>
  </si>
  <si>
    <t xml:space="preserve">Сыр  порциями </t>
  </si>
  <si>
    <t>25/2</t>
  </si>
  <si>
    <t>Москва 1994 таб. № 25</t>
  </si>
  <si>
    <t>Батон нарезной</t>
  </si>
  <si>
    <t>266/2</t>
  </si>
  <si>
    <t>ТТК №266</t>
  </si>
  <si>
    <t>ОБЕД</t>
  </si>
  <si>
    <t>Щи из свежей капусты с картофелем</t>
  </si>
  <si>
    <t>ТТК № 106</t>
  </si>
  <si>
    <t>Масло сливочное (на полив)</t>
  </si>
  <si>
    <t>14/3</t>
  </si>
  <si>
    <t>Москва 2011 № 14</t>
  </si>
  <si>
    <t>Компот из компотной смеси</t>
  </si>
  <si>
    <t>113/1</t>
  </si>
  <si>
    <t>ТТК № 113</t>
  </si>
  <si>
    <t>ПОЛДНИК</t>
  </si>
  <si>
    <t>Фрукты свежие порциями</t>
  </si>
  <si>
    <t>338/2</t>
  </si>
  <si>
    <t>Москва 2011 № 338</t>
  </si>
  <si>
    <t xml:space="preserve">Фрукты свежие порциями </t>
  </si>
  <si>
    <t>Рассольник ленинградский</t>
  </si>
  <si>
    <t>ТТК № 104</t>
  </si>
  <si>
    <t>Медальоны из рыбы</t>
  </si>
  <si>
    <t>42/5</t>
  </si>
  <si>
    <t>ТТК № 42</t>
  </si>
  <si>
    <t>Компот из кураги</t>
  </si>
  <si>
    <t>93/1</t>
  </si>
  <si>
    <t>ТТК № 93</t>
  </si>
  <si>
    <t>Сметанник</t>
  </si>
  <si>
    <t>59/1</t>
  </si>
  <si>
    <t>ТТК № 59</t>
  </si>
  <si>
    <t>Овощи свежие порциями (огурец свежий в нарезку)</t>
  </si>
  <si>
    <t xml:space="preserve">Борщ из свежей капусты с картофелем  </t>
  </si>
  <si>
    <t>ТТК № 107</t>
  </si>
  <si>
    <t>Плов из свинины</t>
  </si>
  <si>
    <t>Овощи свежие порциями (помидор свежий в нарезку)</t>
  </si>
  <si>
    <t>Компот из черной смородины</t>
  </si>
  <si>
    <t>89/2</t>
  </si>
  <si>
    <t>ТТК № 89</t>
  </si>
  <si>
    <t>Кекс  "Творожный" (нарезной)</t>
  </si>
  <si>
    <t>447/2</t>
  </si>
  <si>
    <t>Москва 2011 № 447</t>
  </si>
  <si>
    <t>Суп картофельный с горохом</t>
  </si>
  <si>
    <t>102/4</t>
  </si>
  <si>
    <t>Москва 2011 №102</t>
  </si>
  <si>
    <t>Мясо с овощами "Болоньез"</t>
  </si>
  <si>
    <t>35/2</t>
  </si>
  <si>
    <t>ТТК № 35</t>
  </si>
  <si>
    <t xml:space="preserve">Компот из яблок и вишни </t>
  </si>
  <si>
    <t>Пермь 2018 № 492</t>
  </si>
  <si>
    <t xml:space="preserve">Шаньга с картофелем </t>
  </si>
  <si>
    <t>15/3</t>
  </si>
  <si>
    <t>Сыктывкар 1990 № 15</t>
  </si>
  <si>
    <t xml:space="preserve">Каша  молочная пшеничная </t>
  </si>
  <si>
    <t>ТТК №102</t>
  </si>
  <si>
    <t>Суп картофельный с макаронными изделиями</t>
  </si>
  <si>
    <t>105/2</t>
  </si>
  <si>
    <t>ТТК № 105</t>
  </si>
  <si>
    <t>Ёжики мясные</t>
  </si>
  <si>
    <t>157/13</t>
  </si>
  <si>
    <t>Москва 2003 № 157</t>
  </si>
  <si>
    <t>Хачапури с сыром</t>
  </si>
  <si>
    <t>11/6</t>
  </si>
  <si>
    <t>Сыктывкар 1990 № 11</t>
  </si>
  <si>
    <t>Котлета рыбная</t>
  </si>
  <si>
    <t>234/2</t>
  </si>
  <si>
    <t>Москва 2011 № 234</t>
  </si>
  <si>
    <t>Рагу из овощей</t>
  </si>
  <si>
    <t>541/1</t>
  </si>
  <si>
    <t>Москва 2004 № 541/3</t>
  </si>
  <si>
    <t>11/2</t>
  </si>
  <si>
    <t xml:space="preserve">Суп из  овощей </t>
  </si>
  <si>
    <t>Москва 2011 № 99</t>
  </si>
  <si>
    <t>ТТК №142/1</t>
  </si>
  <si>
    <t>Компот из изюма</t>
  </si>
  <si>
    <t>91/1</t>
  </si>
  <si>
    <t>ТТК № 91</t>
  </si>
  <si>
    <t>Шанежка наливная с яйцом</t>
  </si>
  <si>
    <t>693/2</t>
  </si>
  <si>
    <t>Москва 1994 № 693</t>
  </si>
  <si>
    <t>Каша молочная пшенная</t>
  </si>
  <si>
    <t>112/1</t>
  </si>
  <si>
    <t>ТТК № 112</t>
  </si>
  <si>
    <t>Котлета "Киевская"</t>
  </si>
  <si>
    <t>169/3</t>
  </si>
  <si>
    <t>Москва 2003 № 169</t>
  </si>
  <si>
    <t>Сложный гарнир (картофельное пюре/капуста тушеная)</t>
  </si>
  <si>
    <t>320/1</t>
  </si>
  <si>
    <t>Москва 2011 № 280; ТТК № 109</t>
  </si>
  <si>
    <t>ТТК № 52</t>
  </si>
  <si>
    <t>367/8</t>
  </si>
  <si>
    <t>Пицца "Болоньезе" (фарш мясной)</t>
  </si>
  <si>
    <t>ТТК № 430</t>
  </si>
  <si>
    <t xml:space="preserve">Компот из свежих яблок </t>
  </si>
  <si>
    <t>90/1</t>
  </si>
  <si>
    <t>ТТК № 90</t>
  </si>
  <si>
    <t>Творожник ванильный со  сгущенным молоком</t>
  </si>
  <si>
    <t>29/4</t>
  </si>
  <si>
    <t>ТТК № 29</t>
  </si>
  <si>
    <t>Гуляш из свинины</t>
  </si>
  <si>
    <t>260/7</t>
  </si>
  <si>
    <t>Москва 2011 № 260</t>
  </si>
  <si>
    <t>Суп картофельный с рисовой крупой</t>
  </si>
  <si>
    <t>Москва 2011 № 101</t>
  </si>
  <si>
    <t>Овощи порциями (капуста квашеная со свеклой отварной)</t>
  </si>
  <si>
    <t>ТТК № 306</t>
  </si>
  <si>
    <t>Морс из черной смородины</t>
  </si>
  <si>
    <t>89/3</t>
  </si>
  <si>
    <t xml:space="preserve">Каша молочная кукурузная </t>
  </si>
  <si>
    <t>ТТК № 117</t>
  </si>
  <si>
    <t xml:space="preserve">Свекольник </t>
  </si>
  <si>
    <t>Пермь2001 № 35</t>
  </si>
  <si>
    <t>100/5</t>
  </si>
  <si>
    <t>99/2</t>
  </si>
  <si>
    <t>107/2</t>
  </si>
  <si>
    <t xml:space="preserve">Котлета "Киевская" </t>
  </si>
  <si>
    <t xml:space="preserve">Свинина в кисло-сладком соусе </t>
  </si>
  <si>
    <t>169/4</t>
  </si>
  <si>
    <t>Салат "Зимняя сказка"</t>
  </si>
  <si>
    <t xml:space="preserve">Колбаски "Сочные" </t>
  </si>
  <si>
    <t>Компот из вишни</t>
  </si>
  <si>
    <t>ТТК № 88/1</t>
  </si>
  <si>
    <t>88/2</t>
  </si>
  <si>
    <t>Салат из свежих помидоров и огурцов</t>
  </si>
  <si>
    <t>Москва 2011 № 24</t>
  </si>
  <si>
    <t>24/2</t>
  </si>
  <si>
    <t>ТТК № 194/1</t>
  </si>
  <si>
    <t>194</t>
  </si>
  <si>
    <t>Шаньга с картофелем</t>
  </si>
  <si>
    <t>Булочка "Ромашка" ( с вареным сгущенным молоком)</t>
  </si>
  <si>
    <t>Фрикадельки мясные "Восторг"</t>
  </si>
  <si>
    <t>142/10</t>
  </si>
  <si>
    <t>Компот из свежих яблок с лимоном</t>
  </si>
  <si>
    <t>98/1</t>
  </si>
  <si>
    <t>ТТК № 98</t>
  </si>
  <si>
    <t>Биточки  мясные с сыром</t>
  </si>
  <si>
    <t>52/10</t>
  </si>
  <si>
    <t>106/2</t>
  </si>
  <si>
    <t>35/3</t>
  </si>
  <si>
    <t>модуль 3</t>
  </si>
  <si>
    <t>Запеканка из творога с черной смородиной и сгущенным молоком</t>
  </si>
  <si>
    <t>425/6</t>
  </si>
  <si>
    <t>Овощи свежие порциями (капуста белокочанная со свежим огурцом)</t>
  </si>
  <si>
    <t>268/1</t>
  </si>
  <si>
    <t>ТТК № 268</t>
  </si>
  <si>
    <t>Овощи свежие порциями (морковь свежая)</t>
  </si>
  <si>
    <t>ТТК № 269</t>
  </si>
  <si>
    <t>Овощи свежие порциями (капуста белокочанная с морковью)</t>
  </si>
  <si>
    <t>267/1</t>
  </si>
  <si>
    <t>ТТК № 267</t>
  </si>
  <si>
    <t xml:space="preserve"> 11/2</t>
  </si>
  <si>
    <t xml:space="preserve"> 104/4</t>
  </si>
  <si>
    <t xml:space="preserve"> 102/5</t>
  </si>
  <si>
    <t xml:space="preserve"> 106/2</t>
  </si>
  <si>
    <t xml:space="preserve"> 117/4</t>
  </si>
  <si>
    <t xml:space="preserve">Винегрет овощной </t>
  </si>
  <si>
    <t>67/2; 67/3</t>
  </si>
  <si>
    <t>Москва 2011 №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</si>
</sst>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9"/>
      <name val="Calibri"/>
      <family val="2"/>
      <charset val="204"/>
    </font>
    <font>
      <sz val="9"/>
      <color indexed="10"/>
      <name val="Calibri"/>
      <family val="2"/>
      <charset val="204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  <charset val="204"/>
    </font>
    <font>
      <sz val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</font>
    <font>
      <sz val="8"/>
      <color rgb="FF000000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rgb="FFFF0000"/>
      <name val="Calibri"/>
      <family val="2"/>
      <charset val="204"/>
      <scheme val="minor"/>
    </font>
    <font>
      <sz val="8"/>
      <color indexed="10"/>
      <name val="Calibri"/>
      <family val="2"/>
      <charset val="204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7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4" fillId="0" borderId="1" xfId="0" applyFont="1" applyBorder="1"/>
    <xf numFmtId="0" fontId="7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/>
    <xf numFmtId="49" fontId="2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0" xfId="0" applyFont="1"/>
    <xf numFmtId="0" fontId="2" fillId="0" borderId="1" xfId="0" applyFont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2" fillId="0" borderId="0" xfId="0" applyFont="1"/>
    <xf numFmtId="0" fontId="2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49" fontId="5" fillId="0" borderId="10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3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0" xfId="0" applyFont="1"/>
    <xf numFmtId="0" fontId="13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9" fillId="0" borderId="0" xfId="0" applyFont="1"/>
    <xf numFmtId="0" fontId="17" fillId="0" borderId="1" xfId="0" applyFont="1" applyBorder="1"/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/>
    <xf numFmtId="0" fontId="14" fillId="0" borderId="1" xfId="0" applyFont="1" applyBorder="1" applyAlignment="1">
      <alignment wrapText="1"/>
    </xf>
    <xf numFmtId="0" fontId="23" fillId="0" borderId="0" xfId="0" applyFont="1"/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290"/>
  <sheetViews>
    <sheetView topLeftCell="A250" zoomScale="140" zoomScaleNormal="140" workbookViewId="0">
      <selection activeCell="A159" sqref="A159"/>
    </sheetView>
  </sheetViews>
  <sheetFormatPr defaultRowHeight="10.199999999999999" x14ac:dyDescent="0.2"/>
  <cols>
    <col min="1" max="1" width="32.6640625" style="96" customWidth="1"/>
    <col min="2" max="6" width="7.6640625" style="96" customWidth="1"/>
    <col min="7" max="7" width="8.44140625" style="96" customWidth="1"/>
    <col min="8" max="8" width="17.33203125" style="96" customWidth="1"/>
    <col min="9" max="251" width="9.109375" style="96"/>
    <col min="252" max="252" width="32.6640625" style="96" customWidth="1"/>
    <col min="253" max="253" width="7.6640625" style="96" customWidth="1"/>
    <col min="254" max="254" width="8" style="96" customWidth="1"/>
    <col min="255" max="255" width="8.109375" style="96" customWidth="1"/>
    <col min="256" max="256" width="9.44140625" style="96" customWidth="1"/>
    <col min="257" max="262" width="7.6640625" style="96" customWidth="1"/>
    <col min="263" max="263" width="8.44140625" style="96" customWidth="1"/>
    <col min="264" max="264" width="17.33203125" style="96" customWidth="1"/>
    <col min="265" max="507" width="9.109375" style="96"/>
    <col min="508" max="508" width="32.6640625" style="96" customWidth="1"/>
    <col min="509" max="509" width="7.6640625" style="96" customWidth="1"/>
    <col min="510" max="510" width="8" style="96" customWidth="1"/>
    <col min="511" max="511" width="8.109375" style="96" customWidth="1"/>
    <col min="512" max="512" width="9.44140625" style="96" customWidth="1"/>
    <col min="513" max="518" width="7.6640625" style="96" customWidth="1"/>
    <col min="519" max="519" width="8.44140625" style="96" customWidth="1"/>
    <col min="520" max="520" width="17.33203125" style="96" customWidth="1"/>
    <col min="521" max="763" width="9.109375" style="96"/>
    <col min="764" max="764" width="32.6640625" style="96" customWidth="1"/>
    <col min="765" max="765" width="7.6640625" style="96" customWidth="1"/>
    <col min="766" max="766" width="8" style="96" customWidth="1"/>
    <col min="767" max="767" width="8.109375" style="96" customWidth="1"/>
    <col min="768" max="768" width="9.44140625" style="96" customWidth="1"/>
    <col min="769" max="774" width="7.6640625" style="96" customWidth="1"/>
    <col min="775" max="775" width="8.44140625" style="96" customWidth="1"/>
    <col min="776" max="776" width="17.33203125" style="96" customWidth="1"/>
    <col min="777" max="1019" width="9.109375" style="96"/>
    <col min="1020" max="1020" width="32.6640625" style="96" customWidth="1"/>
    <col min="1021" max="1021" width="7.6640625" style="96" customWidth="1"/>
    <col min="1022" max="1022" width="8" style="96" customWidth="1"/>
    <col min="1023" max="1023" width="8.109375" style="96" customWidth="1"/>
    <col min="1024" max="1024" width="9.44140625" style="96" customWidth="1"/>
    <col min="1025" max="1030" width="7.6640625" style="96" customWidth="1"/>
    <col min="1031" max="1031" width="8.44140625" style="96" customWidth="1"/>
    <col min="1032" max="1032" width="17.33203125" style="96" customWidth="1"/>
    <col min="1033" max="1275" width="9.109375" style="96"/>
    <col min="1276" max="1276" width="32.6640625" style="96" customWidth="1"/>
    <col min="1277" max="1277" width="7.6640625" style="96" customWidth="1"/>
    <col min="1278" max="1278" width="8" style="96" customWidth="1"/>
    <col min="1279" max="1279" width="8.109375" style="96" customWidth="1"/>
    <col min="1280" max="1280" width="9.44140625" style="96" customWidth="1"/>
    <col min="1281" max="1286" width="7.6640625" style="96" customWidth="1"/>
    <col min="1287" max="1287" width="8.44140625" style="96" customWidth="1"/>
    <col min="1288" max="1288" width="17.33203125" style="96" customWidth="1"/>
    <col min="1289" max="1531" width="9.109375" style="96"/>
    <col min="1532" max="1532" width="32.6640625" style="96" customWidth="1"/>
    <col min="1533" max="1533" width="7.6640625" style="96" customWidth="1"/>
    <col min="1534" max="1534" width="8" style="96" customWidth="1"/>
    <col min="1535" max="1535" width="8.109375" style="96" customWidth="1"/>
    <col min="1536" max="1536" width="9.44140625" style="96" customWidth="1"/>
    <col min="1537" max="1542" width="7.6640625" style="96" customWidth="1"/>
    <col min="1543" max="1543" width="8.44140625" style="96" customWidth="1"/>
    <col min="1544" max="1544" width="17.33203125" style="96" customWidth="1"/>
    <col min="1545" max="1787" width="9.109375" style="96"/>
    <col min="1788" max="1788" width="32.6640625" style="96" customWidth="1"/>
    <col min="1789" max="1789" width="7.6640625" style="96" customWidth="1"/>
    <col min="1790" max="1790" width="8" style="96" customWidth="1"/>
    <col min="1791" max="1791" width="8.109375" style="96" customWidth="1"/>
    <col min="1792" max="1792" width="9.44140625" style="96" customWidth="1"/>
    <col min="1793" max="1798" width="7.6640625" style="96" customWidth="1"/>
    <col min="1799" max="1799" width="8.44140625" style="96" customWidth="1"/>
    <col min="1800" max="1800" width="17.33203125" style="96" customWidth="1"/>
    <col min="1801" max="2043" width="9.109375" style="96"/>
    <col min="2044" max="2044" width="32.6640625" style="96" customWidth="1"/>
    <col min="2045" max="2045" width="7.6640625" style="96" customWidth="1"/>
    <col min="2046" max="2046" width="8" style="96" customWidth="1"/>
    <col min="2047" max="2047" width="8.109375" style="96" customWidth="1"/>
    <col min="2048" max="2048" width="9.44140625" style="96" customWidth="1"/>
    <col min="2049" max="2054" width="7.6640625" style="96" customWidth="1"/>
    <col min="2055" max="2055" width="8.44140625" style="96" customWidth="1"/>
    <col min="2056" max="2056" width="17.33203125" style="96" customWidth="1"/>
    <col min="2057" max="2299" width="9.109375" style="96"/>
    <col min="2300" max="2300" width="32.6640625" style="96" customWidth="1"/>
    <col min="2301" max="2301" width="7.6640625" style="96" customWidth="1"/>
    <col min="2302" max="2302" width="8" style="96" customWidth="1"/>
    <col min="2303" max="2303" width="8.109375" style="96" customWidth="1"/>
    <col min="2304" max="2304" width="9.44140625" style="96" customWidth="1"/>
    <col min="2305" max="2310" width="7.6640625" style="96" customWidth="1"/>
    <col min="2311" max="2311" width="8.44140625" style="96" customWidth="1"/>
    <col min="2312" max="2312" width="17.33203125" style="96" customWidth="1"/>
    <col min="2313" max="2555" width="9.109375" style="96"/>
    <col min="2556" max="2556" width="32.6640625" style="96" customWidth="1"/>
    <col min="2557" max="2557" width="7.6640625" style="96" customWidth="1"/>
    <col min="2558" max="2558" width="8" style="96" customWidth="1"/>
    <col min="2559" max="2559" width="8.109375" style="96" customWidth="1"/>
    <col min="2560" max="2560" width="9.44140625" style="96" customWidth="1"/>
    <col min="2561" max="2566" width="7.6640625" style="96" customWidth="1"/>
    <col min="2567" max="2567" width="8.44140625" style="96" customWidth="1"/>
    <col min="2568" max="2568" width="17.33203125" style="96" customWidth="1"/>
    <col min="2569" max="2811" width="9.109375" style="96"/>
    <col min="2812" max="2812" width="32.6640625" style="96" customWidth="1"/>
    <col min="2813" max="2813" width="7.6640625" style="96" customWidth="1"/>
    <col min="2814" max="2814" width="8" style="96" customWidth="1"/>
    <col min="2815" max="2815" width="8.109375" style="96" customWidth="1"/>
    <col min="2816" max="2816" width="9.44140625" style="96" customWidth="1"/>
    <col min="2817" max="2822" width="7.6640625" style="96" customWidth="1"/>
    <col min="2823" max="2823" width="8.44140625" style="96" customWidth="1"/>
    <col min="2824" max="2824" width="17.33203125" style="96" customWidth="1"/>
    <col min="2825" max="3067" width="9.109375" style="96"/>
    <col min="3068" max="3068" width="32.6640625" style="96" customWidth="1"/>
    <col min="3069" max="3069" width="7.6640625" style="96" customWidth="1"/>
    <col min="3070" max="3070" width="8" style="96" customWidth="1"/>
    <col min="3071" max="3071" width="8.109375" style="96" customWidth="1"/>
    <col min="3072" max="3072" width="9.44140625" style="96" customWidth="1"/>
    <col min="3073" max="3078" width="7.6640625" style="96" customWidth="1"/>
    <col min="3079" max="3079" width="8.44140625" style="96" customWidth="1"/>
    <col min="3080" max="3080" width="17.33203125" style="96" customWidth="1"/>
    <col min="3081" max="3323" width="9.109375" style="96"/>
    <col min="3324" max="3324" width="32.6640625" style="96" customWidth="1"/>
    <col min="3325" max="3325" width="7.6640625" style="96" customWidth="1"/>
    <col min="3326" max="3326" width="8" style="96" customWidth="1"/>
    <col min="3327" max="3327" width="8.109375" style="96" customWidth="1"/>
    <col min="3328" max="3328" width="9.44140625" style="96" customWidth="1"/>
    <col min="3329" max="3334" width="7.6640625" style="96" customWidth="1"/>
    <col min="3335" max="3335" width="8.44140625" style="96" customWidth="1"/>
    <col min="3336" max="3336" width="17.33203125" style="96" customWidth="1"/>
    <col min="3337" max="3579" width="9.109375" style="96"/>
    <col min="3580" max="3580" width="32.6640625" style="96" customWidth="1"/>
    <col min="3581" max="3581" width="7.6640625" style="96" customWidth="1"/>
    <col min="3582" max="3582" width="8" style="96" customWidth="1"/>
    <col min="3583" max="3583" width="8.109375" style="96" customWidth="1"/>
    <col min="3584" max="3584" width="9.44140625" style="96" customWidth="1"/>
    <col min="3585" max="3590" width="7.6640625" style="96" customWidth="1"/>
    <col min="3591" max="3591" width="8.44140625" style="96" customWidth="1"/>
    <col min="3592" max="3592" width="17.33203125" style="96" customWidth="1"/>
    <col min="3593" max="3835" width="9.109375" style="96"/>
    <col min="3836" max="3836" width="32.6640625" style="96" customWidth="1"/>
    <col min="3837" max="3837" width="7.6640625" style="96" customWidth="1"/>
    <col min="3838" max="3838" width="8" style="96" customWidth="1"/>
    <col min="3839" max="3839" width="8.109375" style="96" customWidth="1"/>
    <col min="3840" max="3840" width="9.44140625" style="96" customWidth="1"/>
    <col min="3841" max="3846" width="7.6640625" style="96" customWidth="1"/>
    <col min="3847" max="3847" width="8.44140625" style="96" customWidth="1"/>
    <col min="3848" max="3848" width="17.33203125" style="96" customWidth="1"/>
    <col min="3849" max="4091" width="9.109375" style="96"/>
    <col min="4092" max="4092" width="32.6640625" style="96" customWidth="1"/>
    <col min="4093" max="4093" width="7.6640625" style="96" customWidth="1"/>
    <col min="4094" max="4094" width="8" style="96" customWidth="1"/>
    <col min="4095" max="4095" width="8.109375" style="96" customWidth="1"/>
    <col min="4096" max="4096" width="9.44140625" style="96" customWidth="1"/>
    <col min="4097" max="4102" width="7.6640625" style="96" customWidth="1"/>
    <col min="4103" max="4103" width="8.44140625" style="96" customWidth="1"/>
    <col min="4104" max="4104" width="17.33203125" style="96" customWidth="1"/>
    <col min="4105" max="4347" width="9.109375" style="96"/>
    <col min="4348" max="4348" width="32.6640625" style="96" customWidth="1"/>
    <col min="4349" max="4349" width="7.6640625" style="96" customWidth="1"/>
    <col min="4350" max="4350" width="8" style="96" customWidth="1"/>
    <col min="4351" max="4351" width="8.109375" style="96" customWidth="1"/>
    <col min="4352" max="4352" width="9.44140625" style="96" customWidth="1"/>
    <col min="4353" max="4358" width="7.6640625" style="96" customWidth="1"/>
    <col min="4359" max="4359" width="8.44140625" style="96" customWidth="1"/>
    <col min="4360" max="4360" width="17.33203125" style="96" customWidth="1"/>
    <col min="4361" max="4603" width="9.109375" style="96"/>
    <col min="4604" max="4604" width="32.6640625" style="96" customWidth="1"/>
    <col min="4605" max="4605" width="7.6640625" style="96" customWidth="1"/>
    <col min="4606" max="4606" width="8" style="96" customWidth="1"/>
    <col min="4607" max="4607" width="8.109375" style="96" customWidth="1"/>
    <col min="4608" max="4608" width="9.44140625" style="96" customWidth="1"/>
    <col min="4609" max="4614" width="7.6640625" style="96" customWidth="1"/>
    <col min="4615" max="4615" width="8.44140625" style="96" customWidth="1"/>
    <col min="4616" max="4616" width="17.33203125" style="96" customWidth="1"/>
    <col min="4617" max="4859" width="9.109375" style="96"/>
    <col min="4860" max="4860" width="32.6640625" style="96" customWidth="1"/>
    <col min="4861" max="4861" width="7.6640625" style="96" customWidth="1"/>
    <col min="4862" max="4862" width="8" style="96" customWidth="1"/>
    <col min="4863" max="4863" width="8.109375" style="96" customWidth="1"/>
    <col min="4864" max="4864" width="9.44140625" style="96" customWidth="1"/>
    <col min="4865" max="4870" width="7.6640625" style="96" customWidth="1"/>
    <col min="4871" max="4871" width="8.44140625" style="96" customWidth="1"/>
    <col min="4872" max="4872" width="17.33203125" style="96" customWidth="1"/>
    <col min="4873" max="5115" width="9.109375" style="96"/>
    <col min="5116" max="5116" width="32.6640625" style="96" customWidth="1"/>
    <col min="5117" max="5117" width="7.6640625" style="96" customWidth="1"/>
    <col min="5118" max="5118" width="8" style="96" customWidth="1"/>
    <col min="5119" max="5119" width="8.109375" style="96" customWidth="1"/>
    <col min="5120" max="5120" width="9.44140625" style="96" customWidth="1"/>
    <col min="5121" max="5126" width="7.6640625" style="96" customWidth="1"/>
    <col min="5127" max="5127" width="8.44140625" style="96" customWidth="1"/>
    <col min="5128" max="5128" width="17.33203125" style="96" customWidth="1"/>
    <col min="5129" max="5371" width="9.109375" style="96"/>
    <col min="5372" max="5372" width="32.6640625" style="96" customWidth="1"/>
    <col min="5373" max="5373" width="7.6640625" style="96" customWidth="1"/>
    <col min="5374" max="5374" width="8" style="96" customWidth="1"/>
    <col min="5375" max="5375" width="8.109375" style="96" customWidth="1"/>
    <col min="5376" max="5376" width="9.44140625" style="96" customWidth="1"/>
    <col min="5377" max="5382" width="7.6640625" style="96" customWidth="1"/>
    <col min="5383" max="5383" width="8.44140625" style="96" customWidth="1"/>
    <col min="5384" max="5384" width="17.33203125" style="96" customWidth="1"/>
    <col min="5385" max="5627" width="9.109375" style="96"/>
    <col min="5628" max="5628" width="32.6640625" style="96" customWidth="1"/>
    <col min="5629" max="5629" width="7.6640625" style="96" customWidth="1"/>
    <col min="5630" max="5630" width="8" style="96" customWidth="1"/>
    <col min="5631" max="5631" width="8.109375" style="96" customWidth="1"/>
    <col min="5632" max="5632" width="9.44140625" style="96" customWidth="1"/>
    <col min="5633" max="5638" width="7.6640625" style="96" customWidth="1"/>
    <col min="5639" max="5639" width="8.44140625" style="96" customWidth="1"/>
    <col min="5640" max="5640" width="17.33203125" style="96" customWidth="1"/>
    <col min="5641" max="5883" width="9.109375" style="96"/>
    <col min="5884" max="5884" width="32.6640625" style="96" customWidth="1"/>
    <col min="5885" max="5885" width="7.6640625" style="96" customWidth="1"/>
    <col min="5886" max="5886" width="8" style="96" customWidth="1"/>
    <col min="5887" max="5887" width="8.109375" style="96" customWidth="1"/>
    <col min="5888" max="5888" width="9.44140625" style="96" customWidth="1"/>
    <col min="5889" max="5894" width="7.6640625" style="96" customWidth="1"/>
    <col min="5895" max="5895" width="8.44140625" style="96" customWidth="1"/>
    <col min="5896" max="5896" width="17.33203125" style="96" customWidth="1"/>
    <col min="5897" max="6139" width="9.109375" style="96"/>
    <col min="6140" max="6140" width="32.6640625" style="96" customWidth="1"/>
    <col min="6141" max="6141" width="7.6640625" style="96" customWidth="1"/>
    <col min="6142" max="6142" width="8" style="96" customWidth="1"/>
    <col min="6143" max="6143" width="8.109375" style="96" customWidth="1"/>
    <col min="6144" max="6144" width="9.44140625" style="96" customWidth="1"/>
    <col min="6145" max="6150" width="7.6640625" style="96" customWidth="1"/>
    <col min="6151" max="6151" width="8.44140625" style="96" customWidth="1"/>
    <col min="6152" max="6152" width="17.33203125" style="96" customWidth="1"/>
    <col min="6153" max="6395" width="9.109375" style="96"/>
    <col min="6396" max="6396" width="32.6640625" style="96" customWidth="1"/>
    <col min="6397" max="6397" width="7.6640625" style="96" customWidth="1"/>
    <col min="6398" max="6398" width="8" style="96" customWidth="1"/>
    <col min="6399" max="6399" width="8.109375" style="96" customWidth="1"/>
    <col min="6400" max="6400" width="9.44140625" style="96" customWidth="1"/>
    <col min="6401" max="6406" width="7.6640625" style="96" customWidth="1"/>
    <col min="6407" max="6407" width="8.44140625" style="96" customWidth="1"/>
    <col min="6408" max="6408" width="17.33203125" style="96" customWidth="1"/>
    <col min="6409" max="6651" width="9.109375" style="96"/>
    <col min="6652" max="6652" width="32.6640625" style="96" customWidth="1"/>
    <col min="6653" max="6653" width="7.6640625" style="96" customWidth="1"/>
    <col min="6654" max="6654" width="8" style="96" customWidth="1"/>
    <col min="6655" max="6655" width="8.109375" style="96" customWidth="1"/>
    <col min="6656" max="6656" width="9.44140625" style="96" customWidth="1"/>
    <col min="6657" max="6662" width="7.6640625" style="96" customWidth="1"/>
    <col min="6663" max="6663" width="8.44140625" style="96" customWidth="1"/>
    <col min="6664" max="6664" width="17.33203125" style="96" customWidth="1"/>
    <col min="6665" max="6907" width="9.109375" style="96"/>
    <col min="6908" max="6908" width="32.6640625" style="96" customWidth="1"/>
    <col min="6909" max="6909" width="7.6640625" style="96" customWidth="1"/>
    <col min="6910" max="6910" width="8" style="96" customWidth="1"/>
    <col min="6911" max="6911" width="8.109375" style="96" customWidth="1"/>
    <col min="6912" max="6912" width="9.44140625" style="96" customWidth="1"/>
    <col min="6913" max="6918" width="7.6640625" style="96" customWidth="1"/>
    <col min="6919" max="6919" width="8.44140625" style="96" customWidth="1"/>
    <col min="6920" max="6920" width="17.33203125" style="96" customWidth="1"/>
    <col min="6921" max="7163" width="9.109375" style="96"/>
    <col min="7164" max="7164" width="32.6640625" style="96" customWidth="1"/>
    <col min="7165" max="7165" width="7.6640625" style="96" customWidth="1"/>
    <col min="7166" max="7166" width="8" style="96" customWidth="1"/>
    <col min="7167" max="7167" width="8.109375" style="96" customWidth="1"/>
    <col min="7168" max="7168" width="9.44140625" style="96" customWidth="1"/>
    <col min="7169" max="7174" width="7.6640625" style="96" customWidth="1"/>
    <col min="7175" max="7175" width="8.44140625" style="96" customWidth="1"/>
    <col min="7176" max="7176" width="17.33203125" style="96" customWidth="1"/>
    <col min="7177" max="7419" width="9.109375" style="96"/>
    <col min="7420" max="7420" width="32.6640625" style="96" customWidth="1"/>
    <col min="7421" max="7421" width="7.6640625" style="96" customWidth="1"/>
    <col min="7422" max="7422" width="8" style="96" customWidth="1"/>
    <col min="7423" max="7423" width="8.109375" style="96" customWidth="1"/>
    <col min="7424" max="7424" width="9.44140625" style="96" customWidth="1"/>
    <col min="7425" max="7430" width="7.6640625" style="96" customWidth="1"/>
    <col min="7431" max="7431" width="8.44140625" style="96" customWidth="1"/>
    <col min="7432" max="7432" width="17.33203125" style="96" customWidth="1"/>
    <col min="7433" max="7675" width="9.109375" style="96"/>
    <col min="7676" max="7676" width="32.6640625" style="96" customWidth="1"/>
    <col min="7677" max="7677" width="7.6640625" style="96" customWidth="1"/>
    <col min="7678" max="7678" width="8" style="96" customWidth="1"/>
    <col min="7679" max="7679" width="8.109375" style="96" customWidth="1"/>
    <col min="7680" max="7680" width="9.44140625" style="96" customWidth="1"/>
    <col min="7681" max="7686" width="7.6640625" style="96" customWidth="1"/>
    <col min="7687" max="7687" width="8.44140625" style="96" customWidth="1"/>
    <col min="7688" max="7688" width="17.33203125" style="96" customWidth="1"/>
    <col min="7689" max="7931" width="9.109375" style="96"/>
    <col min="7932" max="7932" width="32.6640625" style="96" customWidth="1"/>
    <col min="7933" max="7933" width="7.6640625" style="96" customWidth="1"/>
    <col min="7934" max="7934" width="8" style="96" customWidth="1"/>
    <col min="7935" max="7935" width="8.109375" style="96" customWidth="1"/>
    <col min="7936" max="7936" width="9.44140625" style="96" customWidth="1"/>
    <col min="7937" max="7942" width="7.6640625" style="96" customWidth="1"/>
    <col min="7943" max="7943" width="8.44140625" style="96" customWidth="1"/>
    <col min="7944" max="7944" width="17.33203125" style="96" customWidth="1"/>
    <col min="7945" max="8187" width="9.109375" style="96"/>
    <col min="8188" max="8188" width="32.6640625" style="96" customWidth="1"/>
    <col min="8189" max="8189" width="7.6640625" style="96" customWidth="1"/>
    <col min="8190" max="8190" width="8" style="96" customWidth="1"/>
    <col min="8191" max="8191" width="8.109375" style="96" customWidth="1"/>
    <col min="8192" max="8192" width="9.44140625" style="96" customWidth="1"/>
    <col min="8193" max="8198" width="7.6640625" style="96" customWidth="1"/>
    <col min="8199" max="8199" width="8.44140625" style="96" customWidth="1"/>
    <col min="8200" max="8200" width="17.33203125" style="96" customWidth="1"/>
    <col min="8201" max="8443" width="9.109375" style="96"/>
    <col min="8444" max="8444" width="32.6640625" style="96" customWidth="1"/>
    <col min="8445" max="8445" width="7.6640625" style="96" customWidth="1"/>
    <col min="8446" max="8446" width="8" style="96" customWidth="1"/>
    <col min="8447" max="8447" width="8.109375" style="96" customWidth="1"/>
    <col min="8448" max="8448" width="9.44140625" style="96" customWidth="1"/>
    <col min="8449" max="8454" width="7.6640625" style="96" customWidth="1"/>
    <col min="8455" max="8455" width="8.44140625" style="96" customWidth="1"/>
    <col min="8456" max="8456" width="17.33203125" style="96" customWidth="1"/>
    <col min="8457" max="8699" width="9.109375" style="96"/>
    <col min="8700" max="8700" width="32.6640625" style="96" customWidth="1"/>
    <col min="8701" max="8701" width="7.6640625" style="96" customWidth="1"/>
    <col min="8702" max="8702" width="8" style="96" customWidth="1"/>
    <col min="8703" max="8703" width="8.109375" style="96" customWidth="1"/>
    <col min="8704" max="8704" width="9.44140625" style="96" customWidth="1"/>
    <col min="8705" max="8710" width="7.6640625" style="96" customWidth="1"/>
    <col min="8711" max="8711" width="8.44140625" style="96" customWidth="1"/>
    <col min="8712" max="8712" width="17.33203125" style="96" customWidth="1"/>
    <col min="8713" max="8955" width="9.109375" style="96"/>
    <col min="8956" max="8956" width="32.6640625" style="96" customWidth="1"/>
    <col min="8957" max="8957" width="7.6640625" style="96" customWidth="1"/>
    <col min="8958" max="8958" width="8" style="96" customWidth="1"/>
    <col min="8959" max="8959" width="8.109375" style="96" customWidth="1"/>
    <col min="8960" max="8960" width="9.44140625" style="96" customWidth="1"/>
    <col min="8961" max="8966" width="7.6640625" style="96" customWidth="1"/>
    <col min="8967" max="8967" width="8.44140625" style="96" customWidth="1"/>
    <col min="8968" max="8968" width="17.33203125" style="96" customWidth="1"/>
    <col min="8969" max="9211" width="9.109375" style="96"/>
    <col min="9212" max="9212" width="32.6640625" style="96" customWidth="1"/>
    <col min="9213" max="9213" width="7.6640625" style="96" customWidth="1"/>
    <col min="9214" max="9214" width="8" style="96" customWidth="1"/>
    <col min="9215" max="9215" width="8.109375" style="96" customWidth="1"/>
    <col min="9216" max="9216" width="9.44140625" style="96" customWidth="1"/>
    <col min="9217" max="9222" width="7.6640625" style="96" customWidth="1"/>
    <col min="9223" max="9223" width="8.44140625" style="96" customWidth="1"/>
    <col min="9224" max="9224" width="17.33203125" style="96" customWidth="1"/>
    <col min="9225" max="9467" width="9.109375" style="96"/>
    <col min="9468" max="9468" width="32.6640625" style="96" customWidth="1"/>
    <col min="9469" max="9469" width="7.6640625" style="96" customWidth="1"/>
    <col min="9470" max="9470" width="8" style="96" customWidth="1"/>
    <col min="9471" max="9471" width="8.109375" style="96" customWidth="1"/>
    <col min="9472" max="9472" width="9.44140625" style="96" customWidth="1"/>
    <col min="9473" max="9478" width="7.6640625" style="96" customWidth="1"/>
    <col min="9479" max="9479" width="8.44140625" style="96" customWidth="1"/>
    <col min="9480" max="9480" width="17.33203125" style="96" customWidth="1"/>
    <col min="9481" max="9723" width="9.109375" style="96"/>
    <col min="9724" max="9724" width="32.6640625" style="96" customWidth="1"/>
    <col min="9725" max="9725" width="7.6640625" style="96" customWidth="1"/>
    <col min="9726" max="9726" width="8" style="96" customWidth="1"/>
    <col min="9727" max="9727" width="8.109375" style="96" customWidth="1"/>
    <col min="9728" max="9728" width="9.44140625" style="96" customWidth="1"/>
    <col min="9729" max="9734" width="7.6640625" style="96" customWidth="1"/>
    <col min="9735" max="9735" width="8.44140625" style="96" customWidth="1"/>
    <col min="9736" max="9736" width="17.33203125" style="96" customWidth="1"/>
    <col min="9737" max="9979" width="9.109375" style="96"/>
    <col min="9980" max="9980" width="32.6640625" style="96" customWidth="1"/>
    <col min="9981" max="9981" width="7.6640625" style="96" customWidth="1"/>
    <col min="9982" max="9982" width="8" style="96" customWidth="1"/>
    <col min="9983" max="9983" width="8.109375" style="96" customWidth="1"/>
    <col min="9984" max="9984" width="9.44140625" style="96" customWidth="1"/>
    <col min="9985" max="9990" width="7.6640625" style="96" customWidth="1"/>
    <col min="9991" max="9991" width="8.44140625" style="96" customWidth="1"/>
    <col min="9992" max="9992" width="17.33203125" style="96" customWidth="1"/>
    <col min="9993" max="10235" width="9.109375" style="96"/>
    <col min="10236" max="10236" width="32.6640625" style="96" customWidth="1"/>
    <col min="10237" max="10237" width="7.6640625" style="96" customWidth="1"/>
    <col min="10238" max="10238" width="8" style="96" customWidth="1"/>
    <col min="10239" max="10239" width="8.109375" style="96" customWidth="1"/>
    <col min="10240" max="10240" width="9.44140625" style="96" customWidth="1"/>
    <col min="10241" max="10246" width="7.6640625" style="96" customWidth="1"/>
    <col min="10247" max="10247" width="8.44140625" style="96" customWidth="1"/>
    <col min="10248" max="10248" width="17.33203125" style="96" customWidth="1"/>
    <col min="10249" max="10491" width="9.109375" style="96"/>
    <col min="10492" max="10492" width="32.6640625" style="96" customWidth="1"/>
    <col min="10493" max="10493" width="7.6640625" style="96" customWidth="1"/>
    <col min="10494" max="10494" width="8" style="96" customWidth="1"/>
    <col min="10495" max="10495" width="8.109375" style="96" customWidth="1"/>
    <col min="10496" max="10496" width="9.44140625" style="96" customWidth="1"/>
    <col min="10497" max="10502" width="7.6640625" style="96" customWidth="1"/>
    <col min="10503" max="10503" width="8.44140625" style="96" customWidth="1"/>
    <col min="10504" max="10504" width="17.33203125" style="96" customWidth="1"/>
    <col min="10505" max="10747" width="9.109375" style="96"/>
    <col min="10748" max="10748" width="32.6640625" style="96" customWidth="1"/>
    <col min="10749" max="10749" width="7.6640625" style="96" customWidth="1"/>
    <col min="10750" max="10750" width="8" style="96" customWidth="1"/>
    <col min="10751" max="10751" width="8.109375" style="96" customWidth="1"/>
    <col min="10752" max="10752" width="9.44140625" style="96" customWidth="1"/>
    <col min="10753" max="10758" width="7.6640625" style="96" customWidth="1"/>
    <col min="10759" max="10759" width="8.44140625" style="96" customWidth="1"/>
    <col min="10760" max="10760" width="17.33203125" style="96" customWidth="1"/>
    <col min="10761" max="11003" width="9.109375" style="96"/>
    <col min="11004" max="11004" width="32.6640625" style="96" customWidth="1"/>
    <col min="11005" max="11005" width="7.6640625" style="96" customWidth="1"/>
    <col min="11006" max="11006" width="8" style="96" customWidth="1"/>
    <col min="11007" max="11007" width="8.109375" style="96" customWidth="1"/>
    <col min="11008" max="11008" width="9.44140625" style="96" customWidth="1"/>
    <col min="11009" max="11014" width="7.6640625" style="96" customWidth="1"/>
    <col min="11015" max="11015" width="8.44140625" style="96" customWidth="1"/>
    <col min="11016" max="11016" width="17.33203125" style="96" customWidth="1"/>
    <col min="11017" max="11259" width="9.109375" style="96"/>
    <col min="11260" max="11260" width="32.6640625" style="96" customWidth="1"/>
    <col min="11261" max="11261" width="7.6640625" style="96" customWidth="1"/>
    <col min="11262" max="11262" width="8" style="96" customWidth="1"/>
    <col min="11263" max="11263" width="8.109375" style="96" customWidth="1"/>
    <col min="11264" max="11264" width="9.44140625" style="96" customWidth="1"/>
    <col min="11265" max="11270" width="7.6640625" style="96" customWidth="1"/>
    <col min="11271" max="11271" width="8.44140625" style="96" customWidth="1"/>
    <col min="11272" max="11272" width="17.33203125" style="96" customWidth="1"/>
    <col min="11273" max="11515" width="9.109375" style="96"/>
    <col min="11516" max="11516" width="32.6640625" style="96" customWidth="1"/>
    <col min="11517" max="11517" width="7.6640625" style="96" customWidth="1"/>
    <col min="11518" max="11518" width="8" style="96" customWidth="1"/>
    <col min="11519" max="11519" width="8.109375" style="96" customWidth="1"/>
    <col min="11520" max="11520" width="9.44140625" style="96" customWidth="1"/>
    <col min="11521" max="11526" width="7.6640625" style="96" customWidth="1"/>
    <col min="11527" max="11527" width="8.44140625" style="96" customWidth="1"/>
    <col min="11528" max="11528" width="17.33203125" style="96" customWidth="1"/>
    <col min="11529" max="11771" width="9.109375" style="96"/>
    <col min="11772" max="11772" width="32.6640625" style="96" customWidth="1"/>
    <col min="11773" max="11773" width="7.6640625" style="96" customWidth="1"/>
    <col min="11774" max="11774" width="8" style="96" customWidth="1"/>
    <col min="11775" max="11775" width="8.109375" style="96" customWidth="1"/>
    <col min="11776" max="11776" width="9.44140625" style="96" customWidth="1"/>
    <col min="11777" max="11782" width="7.6640625" style="96" customWidth="1"/>
    <col min="11783" max="11783" width="8.44140625" style="96" customWidth="1"/>
    <col min="11784" max="11784" width="17.33203125" style="96" customWidth="1"/>
    <col min="11785" max="12027" width="9.109375" style="96"/>
    <col min="12028" max="12028" width="32.6640625" style="96" customWidth="1"/>
    <col min="12029" max="12029" width="7.6640625" style="96" customWidth="1"/>
    <col min="12030" max="12030" width="8" style="96" customWidth="1"/>
    <col min="12031" max="12031" width="8.109375" style="96" customWidth="1"/>
    <col min="12032" max="12032" width="9.44140625" style="96" customWidth="1"/>
    <col min="12033" max="12038" width="7.6640625" style="96" customWidth="1"/>
    <col min="12039" max="12039" width="8.44140625" style="96" customWidth="1"/>
    <col min="12040" max="12040" width="17.33203125" style="96" customWidth="1"/>
    <col min="12041" max="12283" width="9.109375" style="96"/>
    <col min="12284" max="12284" width="32.6640625" style="96" customWidth="1"/>
    <col min="12285" max="12285" width="7.6640625" style="96" customWidth="1"/>
    <col min="12286" max="12286" width="8" style="96" customWidth="1"/>
    <col min="12287" max="12287" width="8.109375" style="96" customWidth="1"/>
    <col min="12288" max="12288" width="9.44140625" style="96" customWidth="1"/>
    <col min="12289" max="12294" width="7.6640625" style="96" customWidth="1"/>
    <col min="12295" max="12295" width="8.44140625" style="96" customWidth="1"/>
    <col min="12296" max="12296" width="17.33203125" style="96" customWidth="1"/>
    <col min="12297" max="12539" width="9.109375" style="96"/>
    <col min="12540" max="12540" width="32.6640625" style="96" customWidth="1"/>
    <col min="12541" max="12541" width="7.6640625" style="96" customWidth="1"/>
    <col min="12542" max="12542" width="8" style="96" customWidth="1"/>
    <col min="12543" max="12543" width="8.109375" style="96" customWidth="1"/>
    <col min="12544" max="12544" width="9.44140625" style="96" customWidth="1"/>
    <col min="12545" max="12550" width="7.6640625" style="96" customWidth="1"/>
    <col min="12551" max="12551" width="8.44140625" style="96" customWidth="1"/>
    <col min="12552" max="12552" width="17.33203125" style="96" customWidth="1"/>
    <col min="12553" max="12795" width="9.109375" style="96"/>
    <col min="12796" max="12796" width="32.6640625" style="96" customWidth="1"/>
    <col min="12797" max="12797" width="7.6640625" style="96" customWidth="1"/>
    <col min="12798" max="12798" width="8" style="96" customWidth="1"/>
    <col min="12799" max="12799" width="8.109375" style="96" customWidth="1"/>
    <col min="12800" max="12800" width="9.44140625" style="96" customWidth="1"/>
    <col min="12801" max="12806" width="7.6640625" style="96" customWidth="1"/>
    <col min="12807" max="12807" width="8.44140625" style="96" customWidth="1"/>
    <col min="12808" max="12808" width="17.33203125" style="96" customWidth="1"/>
    <col min="12809" max="13051" width="9.109375" style="96"/>
    <col min="13052" max="13052" width="32.6640625" style="96" customWidth="1"/>
    <col min="13053" max="13053" width="7.6640625" style="96" customWidth="1"/>
    <col min="13054" max="13054" width="8" style="96" customWidth="1"/>
    <col min="13055" max="13055" width="8.109375" style="96" customWidth="1"/>
    <col min="13056" max="13056" width="9.44140625" style="96" customWidth="1"/>
    <col min="13057" max="13062" width="7.6640625" style="96" customWidth="1"/>
    <col min="13063" max="13063" width="8.44140625" style="96" customWidth="1"/>
    <col min="13064" max="13064" width="17.33203125" style="96" customWidth="1"/>
    <col min="13065" max="13307" width="9.109375" style="96"/>
    <col min="13308" max="13308" width="32.6640625" style="96" customWidth="1"/>
    <col min="13309" max="13309" width="7.6640625" style="96" customWidth="1"/>
    <col min="13310" max="13310" width="8" style="96" customWidth="1"/>
    <col min="13311" max="13311" width="8.109375" style="96" customWidth="1"/>
    <col min="13312" max="13312" width="9.44140625" style="96" customWidth="1"/>
    <col min="13313" max="13318" width="7.6640625" style="96" customWidth="1"/>
    <col min="13319" max="13319" width="8.44140625" style="96" customWidth="1"/>
    <col min="13320" max="13320" width="17.33203125" style="96" customWidth="1"/>
    <col min="13321" max="13563" width="9.109375" style="96"/>
    <col min="13564" max="13564" width="32.6640625" style="96" customWidth="1"/>
    <col min="13565" max="13565" width="7.6640625" style="96" customWidth="1"/>
    <col min="13566" max="13566" width="8" style="96" customWidth="1"/>
    <col min="13567" max="13567" width="8.109375" style="96" customWidth="1"/>
    <col min="13568" max="13568" width="9.44140625" style="96" customWidth="1"/>
    <col min="13569" max="13574" width="7.6640625" style="96" customWidth="1"/>
    <col min="13575" max="13575" width="8.44140625" style="96" customWidth="1"/>
    <col min="13576" max="13576" width="17.33203125" style="96" customWidth="1"/>
    <col min="13577" max="13819" width="9.109375" style="96"/>
    <col min="13820" max="13820" width="32.6640625" style="96" customWidth="1"/>
    <col min="13821" max="13821" width="7.6640625" style="96" customWidth="1"/>
    <col min="13822" max="13822" width="8" style="96" customWidth="1"/>
    <col min="13823" max="13823" width="8.109375" style="96" customWidth="1"/>
    <col min="13824" max="13824" width="9.44140625" style="96" customWidth="1"/>
    <col min="13825" max="13830" width="7.6640625" style="96" customWidth="1"/>
    <col min="13831" max="13831" width="8.44140625" style="96" customWidth="1"/>
    <col min="13832" max="13832" width="17.33203125" style="96" customWidth="1"/>
    <col min="13833" max="14075" width="9.109375" style="96"/>
    <col min="14076" max="14076" width="32.6640625" style="96" customWidth="1"/>
    <col min="14077" max="14077" width="7.6640625" style="96" customWidth="1"/>
    <col min="14078" max="14078" width="8" style="96" customWidth="1"/>
    <col min="14079" max="14079" width="8.109375" style="96" customWidth="1"/>
    <col min="14080" max="14080" width="9.44140625" style="96" customWidth="1"/>
    <col min="14081" max="14086" width="7.6640625" style="96" customWidth="1"/>
    <col min="14087" max="14087" width="8.44140625" style="96" customWidth="1"/>
    <col min="14088" max="14088" width="17.33203125" style="96" customWidth="1"/>
    <col min="14089" max="14331" width="9.109375" style="96"/>
    <col min="14332" max="14332" width="32.6640625" style="96" customWidth="1"/>
    <col min="14333" max="14333" width="7.6640625" style="96" customWidth="1"/>
    <col min="14334" max="14334" width="8" style="96" customWidth="1"/>
    <col min="14335" max="14335" width="8.109375" style="96" customWidth="1"/>
    <col min="14336" max="14336" width="9.44140625" style="96" customWidth="1"/>
    <col min="14337" max="14342" width="7.6640625" style="96" customWidth="1"/>
    <col min="14343" max="14343" width="8.44140625" style="96" customWidth="1"/>
    <col min="14344" max="14344" width="17.33203125" style="96" customWidth="1"/>
    <col min="14345" max="14587" width="9.109375" style="96"/>
    <col min="14588" max="14588" width="32.6640625" style="96" customWidth="1"/>
    <col min="14589" max="14589" width="7.6640625" style="96" customWidth="1"/>
    <col min="14590" max="14590" width="8" style="96" customWidth="1"/>
    <col min="14591" max="14591" width="8.109375" style="96" customWidth="1"/>
    <col min="14592" max="14592" width="9.44140625" style="96" customWidth="1"/>
    <col min="14593" max="14598" width="7.6640625" style="96" customWidth="1"/>
    <col min="14599" max="14599" width="8.44140625" style="96" customWidth="1"/>
    <col min="14600" max="14600" width="17.33203125" style="96" customWidth="1"/>
    <col min="14601" max="14843" width="9.109375" style="96"/>
    <col min="14844" max="14844" width="32.6640625" style="96" customWidth="1"/>
    <col min="14845" max="14845" width="7.6640625" style="96" customWidth="1"/>
    <col min="14846" max="14846" width="8" style="96" customWidth="1"/>
    <col min="14847" max="14847" width="8.109375" style="96" customWidth="1"/>
    <col min="14848" max="14848" width="9.44140625" style="96" customWidth="1"/>
    <col min="14849" max="14854" width="7.6640625" style="96" customWidth="1"/>
    <col min="14855" max="14855" width="8.44140625" style="96" customWidth="1"/>
    <col min="14856" max="14856" width="17.33203125" style="96" customWidth="1"/>
    <col min="14857" max="15099" width="9.109375" style="96"/>
    <col min="15100" max="15100" width="32.6640625" style="96" customWidth="1"/>
    <col min="15101" max="15101" width="7.6640625" style="96" customWidth="1"/>
    <col min="15102" max="15102" width="8" style="96" customWidth="1"/>
    <col min="15103" max="15103" width="8.109375" style="96" customWidth="1"/>
    <col min="15104" max="15104" width="9.44140625" style="96" customWidth="1"/>
    <col min="15105" max="15110" width="7.6640625" style="96" customWidth="1"/>
    <col min="15111" max="15111" width="8.44140625" style="96" customWidth="1"/>
    <col min="15112" max="15112" width="17.33203125" style="96" customWidth="1"/>
    <col min="15113" max="15355" width="9.109375" style="96"/>
    <col min="15356" max="15356" width="32.6640625" style="96" customWidth="1"/>
    <col min="15357" max="15357" width="7.6640625" style="96" customWidth="1"/>
    <col min="15358" max="15358" width="8" style="96" customWidth="1"/>
    <col min="15359" max="15359" width="8.109375" style="96" customWidth="1"/>
    <col min="15360" max="15360" width="9.44140625" style="96" customWidth="1"/>
    <col min="15361" max="15366" width="7.6640625" style="96" customWidth="1"/>
    <col min="15367" max="15367" width="8.44140625" style="96" customWidth="1"/>
    <col min="15368" max="15368" width="17.33203125" style="96" customWidth="1"/>
    <col min="15369" max="15611" width="9.109375" style="96"/>
    <col min="15612" max="15612" width="32.6640625" style="96" customWidth="1"/>
    <col min="15613" max="15613" width="7.6640625" style="96" customWidth="1"/>
    <col min="15614" max="15614" width="8" style="96" customWidth="1"/>
    <col min="15615" max="15615" width="8.109375" style="96" customWidth="1"/>
    <col min="15616" max="15616" width="9.44140625" style="96" customWidth="1"/>
    <col min="15617" max="15622" width="7.6640625" style="96" customWidth="1"/>
    <col min="15623" max="15623" width="8.44140625" style="96" customWidth="1"/>
    <col min="15624" max="15624" width="17.33203125" style="96" customWidth="1"/>
    <col min="15625" max="15867" width="9.109375" style="96"/>
    <col min="15868" max="15868" width="32.6640625" style="96" customWidth="1"/>
    <col min="15869" max="15869" width="7.6640625" style="96" customWidth="1"/>
    <col min="15870" max="15870" width="8" style="96" customWidth="1"/>
    <col min="15871" max="15871" width="8.109375" style="96" customWidth="1"/>
    <col min="15872" max="15872" width="9.44140625" style="96" customWidth="1"/>
    <col min="15873" max="15878" width="7.6640625" style="96" customWidth="1"/>
    <col min="15879" max="15879" width="8.44140625" style="96" customWidth="1"/>
    <col min="15880" max="15880" width="17.33203125" style="96" customWidth="1"/>
    <col min="15881" max="16123" width="9.109375" style="96"/>
    <col min="16124" max="16124" width="32.6640625" style="96" customWidth="1"/>
    <col min="16125" max="16125" width="7.6640625" style="96" customWidth="1"/>
    <col min="16126" max="16126" width="8" style="96" customWidth="1"/>
    <col min="16127" max="16127" width="8.109375" style="96" customWidth="1"/>
    <col min="16128" max="16128" width="9.44140625" style="96" customWidth="1"/>
    <col min="16129" max="16134" width="7.6640625" style="96" customWidth="1"/>
    <col min="16135" max="16135" width="8.44140625" style="96" customWidth="1"/>
    <col min="16136" max="16136" width="17.33203125" style="96" customWidth="1"/>
    <col min="16137" max="16384" width="9.109375" style="96"/>
  </cols>
  <sheetData>
    <row r="1" spans="1:8" x14ac:dyDescent="0.2">
      <c r="A1" s="184" t="s">
        <v>2</v>
      </c>
      <c r="B1" s="184"/>
      <c r="C1" s="184"/>
      <c r="D1" s="184"/>
      <c r="E1" s="184"/>
      <c r="F1" s="184"/>
      <c r="G1" s="184"/>
      <c r="H1" s="184"/>
    </row>
    <row r="2" spans="1:8" ht="10.5" customHeight="1" x14ac:dyDescent="0.2">
      <c r="A2" s="182" t="s">
        <v>98</v>
      </c>
      <c r="B2" s="184" t="s">
        <v>128</v>
      </c>
      <c r="C2" s="184"/>
      <c r="D2" s="184"/>
      <c r="E2" s="184"/>
      <c r="F2" s="184"/>
      <c r="G2" s="182" t="s">
        <v>9</v>
      </c>
      <c r="H2" s="182" t="s">
        <v>100</v>
      </c>
    </row>
    <row r="3" spans="1:8" ht="20.25" customHeight="1" x14ac:dyDescent="0.2">
      <c r="A3" s="182"/>
      <c r="B3" s="94" t="s">
        <v>4</v>
      </c>
      <c r="C3" s="94" t="s">
        <v>129</v>
      </c>
      <c r="D3" s="94" t="s">
        <v>130</v>
      </c>
      <c r="E3" s="94" t="s">
        <v>99</v>
      </c>
      <c r="F3" s="94" t="s">
        <v>8</v>
      </c>
      <c r="G3" s="182"/>
      <c r="H3" s="182"/>
    </row>
    <row r="4" spans="1:8" x14ac:dyDescent="0.2">
      <c r="A4" s="182" t="s">
        <v>131</v>
      </c>
      <c r="B4" s="182"/>
      <c r="C4" s="182"/>
      <c r="D4" s="182"/>
      <c r="E4" s="182"/>
      <c r="F4" s="182"/>
      <c r="G4" s="182"/>
      <c r="H4" s="182"/>
    </row>
    <row r="5" spans="1:8" x14ac:dyDescent="0.2">
      <c r="A5" s="137" t="s">
        <v>132</v>
      </c>
      <c r="B5" s="135">
        <v>250</v>
      </c>
      <c r="C5" s="135">
        <v>7.2</v>
      </c>
      <c r="D5" s="135">
        <v>13.02</v>
      </c>
      <c r="E5" s="135">
        <v>51.54</v>
      </c>
      <c r="F5" s="135">
        <v>352.8</v>
      </c>
      <c r="G5" s="138" t="s">
        <v>246</v>
      </c>
      <c r="H5" s="137" t="s">
        <v>133</v>
      </c>
    </row>
    <row r="6" spans="1:8" ht="11.4" customHeight="1" x14ac:dyDescent="0.2">
      <c r="A6" s="95" t="s">
        <v>134</v>
      </c>
      <c r="B6" s="124">
        <v>30</v>
      </c>
      <c r="C6" s="128">
        <v>6.96</v>
      </c>
      <c r="D6" s="128">
        <v>8.85</v>
      </c>
      <c r="E6" s="128">
        <v>0</v>
      </c>
      <c r="F6" s="128">
        <v>108</v>
      </c>
      <c r="G6" s="129" t="s">
        <v>135</v>
      </c>
      <c r="H6" s="95" t="s">
        <v>136</v>
      </c>
    </row>
    <row r="7" spans="1:8" s="142" customFormat="1" x14ac:dyDescent="0.2">
      <c r="A7" s="131" t="s">
        <v>137</v>
      </c>
      <c r="B7" s="140">
        <v>60</v>
      </c>
      <c r="C7" s="133">
        <v>5.7</v>
      </c>
      <c r="D7" s="133">
        <v>1.8</v>
      </c>
      <c r="E7" s="133">
        <v>31.2</v>
      </c>
      <c r="F7" s="133">
        <v>159</v>
      </c>
      <c r="G7" s="134" t="s">
        <v>138</v>
      </c>
      <c r="H7" s="141" t="s">
        <v>139</v>
      </c>
    </row>
    <row r="8" spans="1:8" ht="12.75" customHeight="1" x14ac:dyDescent="0.2">
      <c r="A8" s="131" t="s">
        <v>37</v>
      </c>
      <c r="B8" s="130">
        <v>215</v>
      </c>
      <c r="C8" s="130">
        <v>7.0000000000000007E-2</v>
      </c>
      <c r="D8" s="130">
        <v>0.02</v>
      </c>
      <c r="E8" s="130">
        <v>15</v>
      </c>
      <c r="F8" s="130">
        <v>60</v>
      </c>
      <c r="G8" s="130" t="s">
        <v>38</v>
      </c>
      <c r="H8" s="95" t="s">
        <v>39</v>
      </c>
    </row>
    <row r="9" spans="1:8" ht="11.4" customHeight="1" x14ac:dyDescent="0.2">
      <c r="A9" s="93" t="s">
        <v>26</v>
      </c>
      <c r="B9" s="143">
        <f t="shared" ref="B9:F9" si="0">SUM(B5:B8)</f>
        <v>555</v>
      </c>
      <c r="C9" s="143">
        <f t="shared" si="0"/>
        <v>19.93</v>
      </c>
      <c r="D9" s="143">
        <f t="shared" si="0"/>
        <v>23.689999999999998</v>
      </c>
      <c r="E9" s="143">
        <f t="shared" si="0"/>
        <v>97.74</v>
      </c>
      <c r="F9" s="143">
        <f t="shared" si="0"/>
        <v>679.8</v>
      </c>
      <c r="G9" s="94"/>
      <c r="H9" s="95"/>
    </row>
    <row r="10" spans="1:8" x14ac:dyDescent="0.2">
      <c r="A10" s="184" t="s">
        <v>140</v>
      </c>
      <c r="B10" s="184"/>
      <c r="C10" s="184"/>
      <c r="D10" s="184"/>
      <c r="E10" s="184"/>
      <c r="F10" s="184"/>
      <c r="G10" s="184"/>
      <c r="H10" s="184"/>
    </row>
    <row r="11" spans="1:8" ht="12" customHeight="1" x14ac:dyDescent="0.2">
      <c r="A11" s="95" t="s">
        <v>141</v>
      </c>
      <c r="B11" s="135">
        <v>260</v>
      </c>
      <c r="C11" s="135">
        <v>1.51</v>
      </c>
      <c r="D11" s="135">
        <v>6.69</v>
      </c>
      <c r="E11" s="135">
        <v>7.99</v>
      </c>
      <c r="F11" s="135">
        <v>94.43</v>
      </c>
      <c r="G11" s="138" t="s">
        <v>271</v>
      </c>
      <c r="H11" s="145" t="s">
        <v>142</v>
      </c>
    </row>
    <row r="12" spans="1:8" s="146" customFormat="1" ht="12" customHeight="1" x14ac:dyDescent="0.2">
      <c r="A12" s="95" t="s">
        <v>56</v>
      </c>
      <c r="B12" s="129">
        <v>100</v>
      </c>
      <c r="C12" s="129">
        <v>16.309999999999999</v>
      </c>
      <c r="D12" s="129">
        <v>10.53</v>
      </c>
      <c r="E12" s="129">
        <v>12.26</v>
      </c>
      <c r="F12" s="129">
        <v>200.78</v>
      </c>
      <c r="G12" s="130" t="s">
        <v>57</v>
      </c>
      <c r="H12" s="131" t="s">
        <v>58</v>
      </c>
    </row>
    <row r="13" spans="1:8" ht="11.25" customHeight="1" x14ac:dyDescent="0.2">
      <c r="A13" s="95" t="s">
        <v>143</v>
      </c>
      <c r="B13" s="130">
        <v>5</v>
      </c>
      <c r="C13" s="135">
        <v>0.04</v>
      </c>
      <c r="D13" s="135">
        <v>3.6</v>
      </c>
      <c r="E13" s="135">
        <v>0.06</v>
      </c>
      <c r="F13" s="135">
        <v>33</v>
      </c>
      <c r="G13" s="129" t="s">
        <v>144</v>
      </c>
      <c r="H13" s="147" t="s">
        <v>145</v>
      </c>
    </row>
    <row r="14" spans="1:8" ht="12.75" customHeight="1" x14ac:dyDescent="0.2">
      <c r="A14" s="131" t="s">
        <v>49</v>
      </c>
      <c r="B14" s="130">
        <v>180</v>
      </c>
      <c r="C14" s="148">
        <v>3.67</v>
      </c>
      <c r="D14" s="148">
        <v>5.76</v>
      </c>
      <c r="E14" s="148">
        <v>24.53</v>
      </c>
      <c r="F14" s="148">
        <v>164.7</v>
      </c>
      <c r="G14" s="130" t="s">
        <v>50</v>
      </c>
      <c r="H14" s="131" t="s">
        <v>51</v>
      </c>
    </row>
    <row r="15" spans="1:8" s="146" customFormat="1" ht="21.75" customHeight="1" x14ac:dyDescent="0.2">
      <c r="A15" s="137" t="s">
        <v>169</v>
      </c>
      <c r="B15" s="140">
        <v>100</v>
      </c>
      <c r="C15" s="133">
        <v>1.1000000000000001</v>
      </c>
      <c r="D15" s="133">
        <v>0.2</v>
      </c>
      <c r="E15" s="133">
        <v>3.8</v>
      </c>
      <c r="F15" s="133">
        <v>22</v>
      </c>
      <c r="G15" s="149" t="s">
        <v>111</v>
      </c>
      <c r="H15" s="131" t="s">
        <v>112</v>
      </c>
    </row>
    <row r="16" spans="1:8" x14ac:dyDescent="0.2">
      <c r="A16" s="95" t="s">
        <v>146</v>
      </c>
      <c r="B16" s="130">
        <v>200</v>
      </c>
      <c r="C16" s="150">
        <v>0.15</v>
      </c>
      <c r="D16" s="150">
        <v>0.06</v>
      </c>
      <c r="E16" s="150">
        <v>20.65</v>
      </c>
      <c r="F16" s="150">
        <v>82.9</v>
      </c>
      <c r="G16" s="129" t="s">
        <v>147</v>
      </c>
      <c r="H16" s="131" t="s">
        <v>148</v>
      </c>
    </row>
    <row r="17" spans="1:251" x14ac:dyDescent="0.2">
      <c r="A17" s="137" t="s">
        <v>40</v>
      </c>
      <c r="B17" s="140">
        <v>50</v>
      </c>
      <c r="C17" s="151">
        <v>3.3</v>
      </c>
      <c r="D17" s="151">
        <v>0.5</v>
      </c>
      <c r="E17" s="151">
        <v>21.5</v>
      </c>
      <c r="F17" s="151">
        <v>106.3</v>
      </c>
      <c r="G17" s="149" t="s">
        <v>284</v>
      </c>
      <c r="H17" s="95" t="s">
        <v>41</v>
      </c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</row>
    <row r="18" spans="1:251" x14ac:dyDescent="0.2">
      <c r="A18" s="137" t="s">
        <v>101</v>
      </c>
      <c r="B18" s="132">
        <v>50</v>
      </c>
      <c r="C18" s="133">
        <v>4</v>
      </c>
      <c r="D18" s="133">
        <v>0.5</v>
      </c>
      <c r="E18" s="133">
        <v>25.5</v>
      </c>
      <c r="F18" s="133">
        <v>125</v>
      </c>
      <c r="G18" s="149" t="s">
        <v>284</v>
      </c>
      <c r="H18" s="131" t="s">
        <v>25</v>
      </c>
    </row>
    <row r="19" spans="1:251" x14ac:dyDescent="0.2">
      <c r="A19" s="93" t="s">
        <v>26</v>
      </c>
      <c r="B19" s="143">
        <f t="shared" ref="B19:F19" si="1">SUM(B11:B18)</f>
        <v>945</v>
      </c>
      <c r="C19" s="152">
        <f t="shared" si="1"/>
        <v>30.080000000000002</v>
      </c>
      <c r="D19" s="152">
        <f t="shared" si="1"/>
        <v>27.839999999999996</v>
      </c>
      <c r="E19" s="152">
        <f t="shared" si="1"/>
        <v>116.28999999999999</v>
      </c>
      <c r="F19" s="152">
        <f t="shared" si="1"/>
        <v>829.11</v>
      </c>
      <c r="G19" s="94"/>
      <c r="H19" s="95"/>
    </row>
    <row r="20" spans="1:251" x14ac:dyDescent="0.2">
      <c r="A20" s="182" t="s">
        <v>149</v>
      </c>
      <c r="B20" s="182"/>
      <c r="C20" s="182"/>
      <c r="D20" s="182"/>
      <c r="E20" s="182"/>
      <c r="F20" s="182"/>
      <c r="G20" s="182"/>
      <c r="H20" s="182"/>
    </row>
    <row r="21" spans="1:251" ht="23.25" customHeight="1" x14ac:dyDescent="0.2">
      <c r="A21" s="95" t="s">
        <v>105</v>
      </c>
      <c r="B21" s="130">
        <v>100</v>
      </c>
      <c r="C21" s="129">
        <v>8.7100000000000009</v>
      </c>
      <c r="D21" s="129">
        <v>9.68</v>
      </c>
      <c r="E21" s="129">
        <v>58.08</v>
      </c>
      <c r="F21" s="129">
        <v>361.74</v>
      </c>
      <c r="G21" s="130" t="s">
        <v>106</v>
      </c>
      <c r="H21" s="131" t="s">
        <v>107</v>
      </c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3"/>
      <c r="HI21" s="153"/>
      <c r="HJ21" s="153"/>
      <c r="HK21" s="153"/>
      <c r="HL21" s="153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153"/>
      <c r="HX21" s="153"/>
      <c r="HY21" s="153"/>
      <c r="HZ21" s="153"/>
      <c r="IA21" s="153"/>
      <c r="IB21" s="153"/>
      <c r="IC21" s="153"/>
      <c r="ID21" s="153"/>
      <c r="IE21" s="153"/>
      <c r="IF21" s="153"/>
      <c r="IG21" s="153"/>
      <c r="IH21" s="153"/>
      <c r="II21" s="153"/>
      <c r="IJ21" s="153"/>
      <c r="IK21" s="153"/>
      <c r="IL21" s="153"/>
      <c r="IM21" s="153"/>
      <c r="IN21" s="153"/>
      <c r="IO21" s="153"/>
      <c r="IP21" s="153"/>
      <c r="IQ21" s="153"/>
    </row>
    <row r="22" spans="1:251" ht="12" customHeight="1" x14ac:dyDescent="0.2">
      <c r="A22" s="95" t="s">
        <v>150</v>
      </c>
      <c r="B22" s="129">
        <v>100</v>
      </c>
      <c r="C22" s="129">
        <v>0.4</v>
      </c>
      <c r="D22" s="129">
        <v>0.4</v>
      </c>
      <c r="E22" s="129">
        <v>9.8000000000000007</v>
      </c>
      <c r="F22" s="129">
        <v>47</v>
      </c>
      <c r="G22" s="130" t="s">
        <v>151</v>
      </c>
      <c r="H22" s="95" t="s">
        <v>152</v>
      </c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  <c r="HO22" s="153"/>
      <c r="HP22" s="153"/>
      <c r="HQ22" s="153"/>
      <c r="HR22" s="153"/>
      <c r="HS22" s="153"/>
      <c r="HT22" s="153"/>
      <c r="HU22" s="153"/>
      <c r="HV22" s="153"/>
      <c r="HW22" s="153"/>
      <c r="HX22" s="153"/>
      <c r="HY22" s="153"/>
      <c r="HZ22" s="153"/>
      <c r="IA22" s="153"/>
      <c r="IB22" s="153"/>
      <c r="IC22" s="153"/>
      <c r="ID22" s="153"/>
      <c r="IE22" s="153"/>
      <c r="IF22" s="153"/>
      <c r="IG22" s="153"/>
      <c r="IH22" s="153"/>
      <c r="II22" s="153"/>
      <c r="IJ22" s="153"/>
      <c r="IK22" s="153"/>
      <c r="IL22" s="153"/>
      <c r="IM22" s="153"/>
      <c r="IN22" s="153"/>
      <c r="IO22" s="153"/>
      <c r="IP22" s="153"/>
      <c r="IQ22" s="153"/>
    </row>
    <row r="23" spans="1:251" ht="12" customHeight="1" x14ac:dyDescent="0.2">
      <c r="A23" s="145" t="s">
        <v>20</v>
      </c>
      <c r="B23" s="129">
        <v>222</v>
      </c>
      <c r="C23" s="130">
        <v>0.13</v>
      </c>
      <c r="D23" s="130">
        <v>0.02</v>
      </c>
      <c r="E23" s="130">
        <v>15.2</v>
      </c>
      <c r="F23" s="130">
        <v>62</v>
      </c>
      <c r="G23" s="130" t="s">
        <v>21</v>
      </c>
      <c r="H23" s="137" t="s">
        <v>22</v>
      </c>
    </row>
    <row r="24" spans="1:251" x14ac:dyDescent="0.2">
      <c r="A24" s="93" t="s">
        <v>26</v>
      </c>
      <c r="B24" s="94">
        <f t="shared" ref="B24:F24" si="2">SUM(B21:B23)</f>
        <v>422</v>
      </c>
      <c r="C24" s="94">
        <f t="shared" si="2"/>
        <v>9.240000000000002</v>
      </c>
      <c r="D24" s="94">
        <f t="shared" si="2"/>
        <v>10.1</v>
      </c>
      <c r="E24" s="94">
        <f t="shared" si="2"/>
        <v>83.08</v>
      </c>
      <c r="F24" s="94">
        <f t="shared" si="2"/>
        <v>470.74</v>
      </c>
      <c r="G24" s="94"/>
      <c r="H24" s="95"/>
    </row>
    <row r="25" spans="1:251" x14ac:dyDescent="0.2">
      <c r="A25" s="93" t="s">
        <v>120</v>
      </c>
      <c r="B25" s="94">
        <f t="shared" ref="B25:F25" si="3">SUM(B9,B19,B24)</f>
        <v>1922</v>
      </c>
      <c r="C25" s="94">
        <f t="shared" si="3"/>
        <v>59.250000000000007</v>
      </c>
      <c r="D25" s="94">
        <f t="shared" si="3"/>
        <v>61.629999999999995</v>
      </c>
      <c r="E25" s="94">
        <f t="shared" si="3"/>
        <v>297.10999999999996</v>
      </c>
      <c r="F25" s="94">
        <f t="shared" si="3"/>
        <v>1979.6499999999999</v>
      </c>
      <c r="G25" s="94"/>
      <c r="H25" s="95"/>
    </row>
    <row r="26" spans="1:251" x14ac:dyDescent="0.2">
      <c r="A26" s="184" t="s">
        <v>27</v>
      </c>
      <c r="B26" s="184"/>
      <c r="C26" s="184"/>
      <c r="D26" s="184"/>
      <c r="E26" s="184"/>
      <c r="F26" s="184"/>
      <c r="G26" s="184"/>
      <c r="H26" s="184"/>
    </row>
    <row r="27" spans="1:251" x14ac:dyDescent="0.2">
      <c r="A27" s="182" t="s">
        <v>98</v>
      </c>
      <c r="B27" s="184" t="s">
        <v>128</v>
      </c>
      <c r="C27" s="184"/>
      <c r="D27" s="184"/>
      <c r="E27" s="184"/>
      <c r="F27" s="184"/>
      <c r="G27" s="182" t="s">
        <v>9</v>
      </c>
      <c r="H27" s="182" t="s">
        <v>100</v>
      </c>
    </row>
    <row r="28" spans="1:251" ht="21.75" customHeight="1" x14ac:dyDescent="0.2">
      <c r="A28" s="182"/>
      <c r="B28" s="94" t="s">
        <v>4</v>
      </c>
      <c r="C28" s="94" t="s">
        <v>129</v>
      </c>
      <c r="D28" s="94" t="s">
        <v>130</v>
      </c>
      <c r="E28" s="94" t="s">
        <v>99</v>
      </c>
      <c r="F28" s="94" t="s">
        <v>8</v>
      </c>
      <c r="G28" s="182"/>
      <c r="H28" s="182"/>
    </row>
    <row r="29" spans="1:251" x14ac:dyDescent="0.2">
      <c r="A29" s="182" t="s">
        <v>131</v>
      </c>
      <c r="B29" s="182"/>
      <c r="C29" s="183"/>
      <c r="D29" s="183"/>
      <c r="E29" s="183"/>
      <c r="F29" s="183"/>
      <c r="G29" s="182"/>
      <c r="H29" s="182"/>
    </row>
    <row r="30" spans="1:251" ht="23.25" customHeight="1" x14ac:dyDescent="0.2">
      <c r="A30" s="95" t="s">
        <v>274</v>
      </c>
      <c r="B30" s="140">
        <v>200</v>
      </c>
      <c r="C30" s="154">
        <v>19.02</v>
      </c>
      <c r="D30" s="154">
        <v>17.920000000000002</v>
      </c>
      <c r="E30" s="154">
        <v>70.08</v>
      </c>
      <c r="F30" s="154">
        <v>525.12</v>
      </c>
      <c r="G30" s="134" t="s">
        <v>275</v>
      </c>
      <c r="H30" s="95" t="s">
        <v>33</v>
      </c>
    </row>
    <row r="31" spans="1:251" s="146" customFormat="1" x14ac:dyDescent="0.2">
      <c r="A31" s="131" t="s">
        <v>137</v>
      </c>
      <c r="B31" s="140">
        <v>30</v>
      </c>
      <c r="C31" s="133">
        <v>2.85</v>
      </c>
      <c r="D31" s="133">
        <v>0.9</v>
      </c>
      <c r="E31" s="133">
        <v>15.6</v>
      </c>
      <c r="F31" s="133">
        <v>79.5</v>
      </c>
      <c r="G31" s="134" t="s">
        <v>138</v>
      </c>
      <c r="H31" s="141" t="s">
        <v>139</v>
      </c>
    </row>
    <row r="32" spans="1:251" s="146" customFormat="1" x14ac:dyDescent="0.2">
      <c r="A32" s="95" t="s">
        <v>153</v>
      </c>
      <c r="B32" s="130">
        <v>100</v>
      </c>
      <c r="C32" s="155">
        <v>0.4</v>
      </c>
      <c r="D32" s="155">
        <v>0.4</v>
      </c>
      <c r="E32" s="155">
        <f>19.6/2</f>
        <v>9.8000000000000007</v>
      </c>
      <c r="F32" s="155">
        <f>94/2</f>
        <v>47</v>
      </c>
      <c r="G32" s="130" t="s">
        <v>151</v>
      </c>
      <c r="H32" s="95" t="s">
        <v>152</v>
      </c>
    </row>
    <row r="33" spans="1:251" x14ac:dyDescent="0.2">
      <c r="A33" s="145" t="s">
        <v>20</v>
      </c>
      <c r="B33" s="129">
        <v>222</v>
      </c>
      <c r="C33" s="130">
        <v>0.13</v>
      </c>
      <c r="D33" s="130">
        <v>0.02</v>
      </c>
      <c r="E33" s="130">
        <v>15.2</v>
      </c>
      <c r="F33" s="130">
        <v>62</v>
      </c>
      <c r="G33" s="130" t="s">
        <v>21</v>
      </c>
      <c r="H33" s="137" t="s">
        <v>22</v>
      </c>
    </row>
    <row r="34" spans="1:251" x14ac:dyDescent="0.2">
      <c r="A34" s="93" t="s">
        <v>26</v>
      </c>
      <c r="B34" s="143">
        <f t="shared" ref="B34:F34" si="4">SUM(B30:B33)</f>
        <v>552</v>
      </c>
      <c r="C34" s="143">
        <f t="shared" si="4"/>
        <v>22.4</v>
      </c>
      <c r="D34" s="143">
        <f t="shared" si="4"/>
        <v>19.239999999999998</v>
      </c>
      <c r="E34" s="143">
        <f t="shared" si="4"/>
        <v>110.67999999999999</v>
      </c>
      <c r="F34" s="143">
        <f t="shared" si="4"/>
        <v>713.62</v>
      </c>
      <c r="G34" s="94"/>
      <c r="H34" s="95"/>
    </row>
    <row r="35" spans="1:251" x14ac:dyDescent="0.2">
      <c r="A35" s="184" t="s">
        <v>140</v>
      </c>
      <c r="B35" s="184"/>
      <c r="C35" s="185"/>
      <c r="D35" s="185"/>
      <c r="E35" s="185"/>
      <c r="F35" s="185"/>
      <c r="G35" s="184"/>
      <c r="H35" s="184"/>
    </row>
    <row r="36" spans="1:251" ht="12" customHeight="1" x14ac:dyDescent="0.2">
      <c r="A36" s="95" t="s">
        <v>154</v>
      </c>
      <c r="B36" s="140">
        <v>260</v>
      </c>
      <c r="C36" s="133">
        <v>1.77</v>
      </c>
      <c r="D36" s="133">
        <v>6.45</v>
      </c>
      <c r="E36" s="133">
        <v>13.65</v>
      </c>
      <c r="F36" s="133">
        <v>120.98</v>
      </c>
      <c r="G36" s="156" t="s">
        <v>285</v>
      </c>
      <c r="H36" s="141" t="s">
        <v>155</v>
      </c>
    </row>
    <row r="37" spans="1:251" s="146" customFormat="1" x14ac:dyDescent="0.2">
      <c r="A37" s="131" t="s">
        <v>156</v>
      </c>
      <c r="B37" s="129">
        <v>100</v>
      </c>
      <c r="C37" s="155">
        <v>11.63</v>
      </c>
      <c r="D37" s="155">
        <v>14.08</v>
      </c>
      <c r="E37" s="155">
        <v>10.08</v>
      </c>
      <c r="F37" s="155">
        <v>230.1</v>
      </c>
      <c r="G37" s="130" t="s">
        <v>157</v>
      </c>
      <c r="H37" s="95" t="s">
        <v>158</v>
      </c>
    </row>
    <row r="38" spans="1:251" x14ac:dyDescent="0.2">
      <c r="A38" s="95" t="s">
        <v>17</v>
      </c>
      <c r="B38" s="130">
        <v>180</v>
      </c>
      <c r="C38" s="148">
        <v>6.62</v>
      </c>
      <c r="D38" s="148">
        <v>5.42</v>
      </c>
      <c r="E38" s="148">
        <v>31.73</v>
      </c>
      <c r="F38" s="148">
        <v>202.14</v>
      </c>
      <c r="G38" s="130" t="s">
        <v>18</v>
      </c>
      <c r="H38" s="95" t="s">
        <v>19</v>
      </c>
    </row>
    <row r="39" spans="1:251" ht="23.25" customHeight="1" x14ac:dyDescent="0.2">
      <c r="A39" s="137" t="s">
        <v>276</v>
      </c>
      <c r="B39" s="158">
        <v>100</v>
      </c>
      <c r="C39" s="133">
        <v>1.56</v>
      </c>
      <c r="D39" s="133">
        <v>5.09</v>
      </c>
      <c r="E39" s="133">
        <v>4.18</v>
      </c>
      <c r="F39" s="133">
        <v>68.849999999999994</v>
      </c>
      <c r="G39" s="149" t="s">
        <v>277</v>
      </c>
      <c r="H39" s="131" t="s">
        <v>278</v>
      </c>
    </row>
    <row r="40" spans="1:251" x14ac:dyDescent="0.2">
      <c r="A40" s="95" t="s">
        <v>159</v>
      </c>
      <c r="B40" s="129">
        <v>200</v>
      </c>
      <c r="C40" s="155">
        <v>0.76</v>
      </c>
      <c r="D40" s="155">
        <v>0.04</v>
      </c>
      <c r="E40" s="155">
        <v>20.22</v>
      </c>
      <c r="F40" s="155">
        <v>85.51</v>
      </c>
      <c r="G40" s="129" t="s">
        <v>160</v>
      </c>
      <c r="H40" s="131" t="s">
        <v>161</v>
      </c>
    </row>
    <row r="41" spans="1:251" x14ac:dyDescent="0.2">
      <c r="A41" s="137" t="s">
        <v>40</v>
      </c>
      <c r="B41" s="149">
        <v>40</v>
      </c>
      <c r="C41" s="129">
        <v>2.6</v>
      </c>
      <c r="D41" s="129">
        <v>0.4</v>
      </c>
      <c r="E41" s="129">
        <v>17.2</v>
      </c>
      <c r="F41" s="129">
        <v>85</v>
      </c>
      <c r="G41" s="125">
        <v>11</v>
      </c>
      <c r="H41" s="95" t="s">
        <v>41</v>
      </c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01"/>
      <c r="IK41" s="101"/>
      <c r="IL41" s="101"/>
      <c r="IM41" s="101"/>
      <c r="IN41" s="101"/>
      <c r="IO41" s="101"/>
      <c r="IP41" s="101"/>
      <c r="IQ41" s="101"/>
    </row>
    <row r="42" spans="1:251" x14ac:dyDescent="0.2">
      <c r="A42" s="137" t="s">
        <v>101</v>
      </c>
      <c r="B42" s="134">
        <v>40</v>
      </c>
      <c r="C42" s="129">
        <v>3.2</v>
      </c>
      <c r="D42" s="129">
        <v>0.4</v>
      </c>
      <c r="E42" s="129">
        <v>20.399999999999999</v>
      </c>
      <c r="F42" s="129">
        <v>100</v>
      </c>
      <c r="G42" s="149">
        <v>11</v>
      </c>
      <c r="H42" s="131" t="s">
        <v>25</v>
      </c>
    </row>
    <row r="43" spans="1:251" x14ac:dyDescent="0.2">
      <c r="A43" s="93" t="s">
        <v>26</v>
      </c>
      <c r="B43" s="143">
        <f t="shared" ref="B43:F43" si="5">SUM(B36:B42)</f>
        <v>920</v>
      </c>
      <c r="C43" s="143">
        <f t="shared" si="5"/>
        <v>28.14</v>
      </c>
      <c r="D43" s="143">
        <f t="shared" si="5"/>
        <v>31.88</v>
      </c>
      <c r="E43" s="143">
        <f t="shared" si="5"/>
        <v>117.46000000000001</v>
      </c>
      <c r="F43" s="143">
        <f t="shared" si="5"/>
        <v>892.58</v>
      </c>
      <c r="G43" s="94"/>
      <c r="H43" s="95"/>
    </row>
    <row r="44" spans="1:251" x14ac:dyDescent="0.2">
      <c r="A44" s="182" t="s">
        <v>149</v>
      </c>
      <c r="B44" s="182"/>
      <c r="C44" s="182"/>
      <c r="D44" s="182"/>
      <c r="E44" s="182"/>
      <c r="F44" s="182"/>
      <c r="G44" s="182"/>
      <c r="H44" s="182"/>
    </row>
    <row r="45" spans="1:251" s="101" customFormat="1" x14ac:dyDescent="0.2">
      <c r="A45" s="137" t="s">
        <v>162</v>
      </c>
      <c r="B45" s="129">
        <v>100</v>
      </c>
      <c r="C45" s="135">
        <v>8.64</v>
      </c>
      <c r="D45" s="135">
        <v>9.85</v>
      </c>
      <c r="E45" s="135">
        <v>45.53</v>
      </c>
      <c r="F45" s="135">
        <v>292.98</v>
      </c>
      <c r="G45" s="129" t="s">
        <v>163</v>
      </c>
      <c r="H45" s="95" t="s">
        <v>164</v>
      </c>
    </row>
    <row r="46" spans="1:251" ht="12" customHeight="1" x14ac:dyDescent="0.2">
      <c r="A46" s="95" t="s">
        <v>150</v>
      </c>
      <c r="B46" s="129">
        <v>100</v>
      </c>
      <c r="C46" s="129">
        <v>0.4</v>
      </c>
      <c r="D46" s="129">
        <v>0.4</v>
      </c>
      <c r="E46" s="129">
        <v>9.8000000000000007</v>
      </c>
      <c r="F46" s="129">
        <v>47</v>
      </c>
      <c r="G46" s="130" t="s">
        <v>151</v>
      </c>
      <c r="H46" s="95" t="s">
        <v>152</v>
      </c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3"/>
      <c r="BR46" s="153"/>
      <c r="BS46" s="153"/>
      <c r="BT46" s="153"/>
      <c r="BU46" s="153"/>
      <c r="BV46" s="153"/>
      <c r="BW46" s="153"/>
      <c r="BX46" s="153"/>
      <c r="BY46" s="153"/>
      <c r="BZ46" s="153"/>
      <c r="CA46" s="153"/>
      <c r="CB46" s="153"/>
      <c r="CC46" s="153"/>
      <c r="CD46" s="153"/>
      <c r="CE46" s="153"/>
      <c r="CF46" s="153"/>
      <c r="CG46" s="153"/>
      <c r="CH46" s="153"/>
      <c r="CI46" s="153"/>
      <c r="CJ46" s="153"/>
      <c r="CK46" s="153"/>
      <c r="CL46" s="153"/>
      <c r="CM46" s="153"/>
      <c r="CN46" s="153"/>
      <c r="CO46" s="153"/>
      <c r="CP46" s="153"/>
      <c r="CQ46" s="153"/>
      <c r="CR46" s="153"/>
      <c r="CS46" s="153"/>
      <c r="CT46" s="153"/>
      <c r="CU46" s="153"/>
      <c r="CV46" s="153"/>
      <c r="CW46" s="153"/>
      <c r="CX46" s="153"/>
      <c r="CY46" s="153"/>
      <c r="CZ46" s="153"/>
      <c r="DA46" s="153"/>
      <c r="DB46" s="153"/>
      <c r="DC46" s="153"/>
      <c r="DD46" s="153"/>
      <c r="DE46" s="153"/>
      <c r="DF46" s="153"/>
      <c r="DG46" s="153"/>
      <c r="DH46" s="153"/>
      <c r="DI46" s="153"/>
      <c r="DJ46" s="153"/>
      <c r="DK46" s="153"/>
      <c r="DL46" s="153"/>
      <c r="DM46" s="153"/>
      <c r="DN46" s="153"/>
      <c r="DO46" s="153"/>
      <c r="DP46" s="153"/>
      <c r="DQ46" s="153"/>
      <c r="DR46" s="153"/>
      <c r="DS46" s="153"/>
      <c r="DT46" s="153"/>
      <c r="DU46" s="153"/>
      <c r="DV46" s="153"/>
      <c r="DW46" s="153"/>
      <c r="DX46" s="153"/>
      <c r="DY46" s="153"/>
      <c r="DZ46" s="153"/>
      <c r="EA46" s="153"/>
      <c r="EB46" s="153"/>
      <c r="EC46" s="153"/>
      <c r="ED46" s="153"/>
      <c r="EE46" s="153"/>
      <c r="EF46" s="153"/>
      <c r="EG46" s="153"/>
      <c r="EH46" s="153"/>
      <c r="EI46" s="153"/>
      <c r="EJ46" s="153"/>
      <c r="EK46" s="153"/>
      <c r="EL46" s="153"/>
      <c r="EM46" s="153"/>
      <c r="EN46" s="153"/>
      <c r="EO46" s="153"/>
      <c r="EP46" s="153"/>
      <c r="EQ46" s="153"/>
      <c r="ER46" s="153"/>
      <c r="ES46" s="153"/>
      <c r="ET46" s="153"/>
      <c r="EU46" s="153"/>
      <c r="EV46" s="153"/>
      <c r="EW46" s="153"/>
      <c r="EX46" s="153"/>
      <c r="EY46" s="153"/>
      <c r="EZ46" s="153"/>
      <c r="FA46" s="153"/>
      <c r="FB46" s="153"/>
      <c r="FC46" s="153"/>
      <c r="FD46" s="153"/>
      <c r="FE46" s="153"/>
      <c r="FF46" s="153"/>
      <c r="FG46" s="153"/>
      <c r="FH46" s="153"/>
      <c r="FI46" s="153"/>
      <c r="FJ46" s="153"/>
      <c r="FK46" s="153"/>
      <c r="FL46" s="153"/>
      <c r="FM46" s="153"/>
      <c r="FN46" s="153"/>
      <c r="FO46" s="153"/>
      <c r="FP46" s="153"/>
      <c r="FQ46" s="153"/>
      <c r="FR46" s="153"/>
      <c r="FS46" s="153"/>
      <c r="FT46" s="153"/>
      <c r="FU46" s="153"/>
      <c r="FV46" s="153"/>
      <c r="FW46" s="153"/>
      <c r="FX46" s="153"/>
      <c r="FY46" s="153"/>
      <c r="FZ46" s="153"/>
      <c r="GA46" s="153"/>
      <c r="GB46" s="153"/>
      <c r="GC46" s="153"/>
      <c r="GD46" s="153"/>
      <c r="GE46" s="153"/>
      <c r="GF46" s="153"/>
      <c r="GG46" s="153"/>
      <c r="GH46" s="153"/>
      <c r="GI46" s="153"/>
      <c r="GJ46" s="153"/>
      <c r="GK46" s="153"/>
      <c r="GL46" s="153"/>
      <c r="GM46" s="153"/>
      <c r="GN46" s="153"/>
      <c r="GO46" s="153"/>
      <c r="GP46" s="153"/>
      <c r="GQ46" s="153"/>
      <c r="GR46" s="153"/>
      <c r="GS46" s="153"/>
      <c r="GT46" s="153"/>
      <c r="GU46" s="153"/>
      <c r="GV46" s="153"/>
      <c r="GW46" s="153"/>
      <c r="GX46" s="153"/>
      <c r="GY46" s="153"/>
      <c r="GZ46" s="153"/>
      <c r="HA46" s="153"/>
      <c r="HB46" s="153"/>
      <c r="HC46" s="153"/>
      <c r="HD46" s="153"/>
      <c r="HE46" s="153"/>
      <c r="HF46" s="153"/>
      <c r="HG46" s="153"/>
      <c r="HH46" s="153"/>
      <c r="HI46" s="153"/>
      <c r="HJ46" s="153"/>
      <c r="HK46" s="153"/>
      <c r="HL46" s="153"/>
      <c r="HM46" s="153"/>
      <c r="HN46" s="153"/>
      <c r="HO46" s="153"/>
      <c r="HP46" s="153"/>
      <c r="HQ46" s="153"/>
      <c r="HR46" s="153"/>
      <c r="HS46" s="153"/>
      <c r="HT46" s="153"/>
      <c r="HU46" s="153"/>
      <c r="HV46" s="153"/>
      <c r="HW46" s="153"/>
      <c r="HX46" s="153"/>
      <c r="HY46" s="153"/>
      <c r="HZ46" s="153"/>
      <c r="IA46" s="153"/>
      <c r="IB46" s="153"/>
      <c r="IC46" s="153"/>
      <c r="ID46" s="153"/>
      <c r="IE46" s="153"/>
      <c r="IF46" s="153"/>
      <c r="IG46" s="153"/>
      <c r="IH46" s="153"/>
      <c r="II46" s="153"/>
      <c r="IJ46" s="153"/>
      <c r="IK46" s="153"/>
      <c r="IL46" s="153"/>
      <c r="IM46" s="153"/>
      <c r="IN46" s="153"/>
      <c r="IO46" s="153"/>
      <c r="IP46" s="153"/>
      <c r="IQ46" s="153"/>
    </row>
    <row r="47" spans="1:251" x14ac:dyDescent="0.2">
      <c r="A47" s="131" t="s">
        <v>37</v>
      </c>
      <c r="B47" s="130">
        <v>215</v>
      </c>
      <c r="C47" s="130">
        <v>7.0000000000000007E-2</v>
      </c>
      <c r="D47" s="130">
        <v>0.02</v>
      </c>
      <c r="E47" s="130">
        <v>15</v>
      </c>
      <c r="F47" s="130">
        <v>60</v>
      </c>
      <c r="G47" s="130" t="s">
        <v>38</v>
      </c>
      <c r="H47" s="95" t="s">
        <v>39</v>
      </c>
    </row>
    <row r="48" spans="1:251" x14ac:dyDescent="0.2">
      <c r="A48" s="93" t="s">
        <v>26</v>
      </c>
      <c r="B48" s="94">
        <f t="shared" ref="B48:F48" si="6">SUM(B45:B47)</f>
        <v>415</v>
      </c>
      <c r="C48" s="94">
        <f t="shared" si="6"/>
        <v>9.1100000000000012</v>
      </c>
      <c r="D48" s="94">
        <f t="shared" si="6"/>
        <v>10.27</v>
      </c>
      <c r="E48" s="94">
        <f t="shared" si="6"/>
        <v>70.33</v>
      </c>
      <c r="F48" s="94">
        <f t="shared" si="6"/>
        <v>399.98</v>
      </c>
      <c r="G48" s="94"/>
      <c r="H48" s="95"/>
    </row>
    <row r="49" spans="1:251" x14ac:dyDescent="0.2">
      <c r="A49" s="93" t="s">
        <v>120</v>
      </c>
      <c r="B49" s="94">
        <f t="shared" ref="B49:F49" si="7">SUM(B34,B43,B48)</f>
        <v>1887</v>
      </c>
      <c r="C49" s="94">
        <f t="shared" si="7"/>
        <v>59.65</v>
      </c>
      <c r="D49" s="94">
        <f t="shared" si="7"/>
        <v>61.39</v>
      </c>
      <c r="E49" s="94">
        <f t="shared" si="7"/>
        <v>298.46999999999997</v>
      </c>
      <c r="F49" s="94">
        <f t="shared" si="7"/>
        <v>2006.18</v>
      </c>
      <c r="G49" s="94"/>
      <c r="H49" s="95"/>
    </row>
    <row r="50" spans="1:251" x14ac:dyDescent="0.2">
      <c r="A50" s="184" t="s">
        <v>42</v>
      </c>
      <c r="B50" s="184"/>
      <c r="C50" s="184"/>
      <c r="D50" s="184"/>
      <c r="E50" s="184"/>
      <c r="F50" s="184"/>
      <c r="G50" s="184"/>
      <c r="H50" s="184"/>
    </row>
    <row r="51" spans="1:251" ht="10.5" customHeight="1" x14ac:dyDescent="0.2">
      <c r="A51" s="182" t="s">
        <v>98</v>
      </c>
      <c r="B51" s="184" t="s">
        <v>128</v>
      </c>
      <c r="C51" s="184"/>
      <c r="D51" s="184"/>
      <c r="E51" s="184"/>
      <c r="F51" s="184"/>
      <c r="G51" s="182" t="s">
        <v>9</v>
      </c>
      <c r="H51" s="182" t="s">
        <v>100</v>
      </c>
    </row>
    <row r="52" spans="1:251" ht="18" customHeight="1" x14ac:dyDescent="0.2">
      <c r="A52" s="182"/>
      <c r="B52" s="94" t="s">
        <v>4</v>
      </c>
      <c r="C52" s="94" t="s">
        <v>129</v>
      </c>
      <c r="D52" s="94" t="s">
        <v>130</v>
      </c>
      <c r="E52" s="94" t="s">
        <v>99</v>
      </c>
      <c r="F52" s="94" t="s">
        <v>8</v>
      </c>
      <c r="G52" s="182"/>
      <c r="H52" s="182"/>
    </row>
    <row r="53" spans="1:251" x14ac:dyDescent="0.2">
      <c r="A53" s="182" t="s">
        <v>131</v>
      </c>
      <c r="B53" s="182"/>
      <c r="C53" s="183"/>
      <c r="D53" s="183"/>
      <c r="E53" s="183"/>
      <c r="F53" s="183"/>
      <c r="G53" s="182"/>
      <c r="H53" s="182"/>
    </row>
    <row r="54" spans="1:251" ht="12" customHeight="1" x14ac:dyDescent="0.2">
      <c r="A54" s="95" t="s">
        <v>46</v>
      </c>
      <c r="B54" s="132">
        <v>100</v>
      </c>
      <c r="C54" s="133">
        <v>17.7</v>
      </c>
      <c r="D54" s="133">
        <v>12.06</v>
      </c>
      <c r="E54" s="133">
        <v>11.6</v>
      </c>
      <c r="F54" s="133">
        <v>231</v>
      </c>
      <c r="G54" s="149" t="s">
        <v>47</v>
      </c>
      <c r="H54" s="131" t="s">
        <v>48</v>
      </c>
    </row>
    <row r="55" spans="1:251" ht="11.25" customHeight="1" x14ac:dyDescent="0.2">
      <c r="A55" s="131" t="s">
        <v>49</v>
      </c>
      <c r="B55" s="130">
        <v>180</v>
      </c>
      <c r="C55" s="155">
        <v>3.67</v>
      </c>
      <c r="D55" s="155">
        <v>5.76</v>
      </c>
      <c r="E55" s="155">
        <v>24.53</v>
      </c>
      <c r="F55" s="155">
        <v>164.7</v>
      </c>
      <c r="G55" s="130" t="s">
        <v>50</v>
      </c>
      <c r="H55" s="131" t="s">
        <v>51</v>
      </c>
    </row>
    <row r="56" spans="1:251" x14ac:dyDescent="0.2">
      <c r="A56" s="137" t="s">
        <v>23</v>
      </c>
      <c r="B56" s="130">
        <v>60</v>
      </c>
      <c r="C56" s="135">
        <f>4/50*60</f>
        <v>4.8</v>
      </c>
      <c r="D56" s="135">
        <f>0.5/50*60</f>
        <v>0.6</v>
      </c>
      <c r="E56" s="135">
        <f>25.5/50*60</f>
        <v>30.6</v>
      </c>
      <c r="F56" s="135">
        <f>125/50*60</f>
        <v>150</v>
      </c>
      <c r="G56" s="124" t="s">
        <v>204</v>
      </c>
      <c r="H56" s="131" t="s">
        <v>25</v>
      </c>
    </row>
    <row r="57" spans="1:251" x14ac:dyDescent="0.2">
      <c r="A57" s="131" t="s">
        <v>37</v>
      </c>
      <c r="B57" s="130">
        <v>215</v>
      </c>
      <c r="C57" s="130">
        <v>7.0000000000000007E-2</v>
      </c>
      <c r="D57" s="130">
        <v>0.02</v>
      </c>
      <c r="E57" s="130">
        <v>15</v>
      </c>
      <c r="F57" s="130">
        <v>60</v>
      </c>
      <c r="G57" s="130" t="s">
        <v>38</v>
      </c>
      <c r="H57" s="95" t="s">
        <v>39</v>
      </c>
    </row>
    <row r="58" spans="1:251" x14ac:dyDescent="0.2">
      <c r="A58" s="93" t="s">
        <v>26</v>
      </c>
      <c r="B58" s="143">
        <f t="shared" ref="B58:F58" si="8">SUM(B54:B57)</f>
        <v>555</v>
      </c>
      <c r="C58" s="143">
        <f t="shared" si="8"/>
        <v>26.24</v>
      </c>
      <c r="D58" s="143">
        <f t="shared" si="8"/>
        <v>18.440000000000001</v>
      </c>
      <c r="E58" s="143">
        <f t="shared" si="8"/>
        <v>81.73</v>
      </c>
      <c r="F58" s="143">
        <f t="shared" si="8"/>
        <v>605.70000000000005</v>
      </c>
      <c r="G58" s="94"/>
      <c r="H58" s="95"/>
    </row>
    <row r="59" spans="1:251" ht="14.4" customHeight="1" x14ac:dyDescent="0.2">
      <c r="A59" s="184" t="s">
        <v>140</v>
      </c>
      <c r="B59" s="184"/>
      <c r="C59" s="184"/>
      <c r="D59" s="184"/>
      <c r="E59" s="184"/>
      <c r="F59" s="184"/>
      <c r="G59" s="184"/>
      <c r="H59" s="184"/>
    </row>
    <row r="60" spans="1:251" ht="12.75" customHeight="1" x14ac:dyDescent="0.2">
      <c r="A60" s="95" t="s">
        <v>166</v>
      </c>
      <c r="B60" s="148">
        <v>260</v>
      </c>
      <c r="C60" s="148">
        <v>1.74</v>
      </c>
      <c r="D60" s="148">
        <v>6.83</v>
      </c>
      <c r="E60" s="148">
        <v>11.16</v>
      </c>
      <c r="F60" s="148">
        <v>111.14</v>
      </c>
      <c r="G60" s="138" t="s">
        <v>248</v>
      </c>
      <c r="H60" s="145" t="s">
        <v>167</v>
      </c>
    </row>
    <row r="61" spans="1:251" ht="12.75" customHeight="1" x14ac:dyDescent="0.2">
      <c r="A61" s="95" t="s">
        <v>168</v>
      </c>
      <c r="B61" s="132">
        <v>250</v>
      </c>
      <c r="C61" s="133">
        <v>18.64</v>
      </c>
      <c r="D61" s="133">
        <v>15.04</v>
      </c>
      <c r="E61" s="133">
        <v>54.74</v>
      </c>
      <c r="F61" s="133">
        <v>425.32</v>
      </c>
      <c r="G61" s="149" t="s">
        <v>91</v>
      </c>
      <c r="H61" s="131" t="s">
        <v>92</v>
      </c>
    </row>
    <row r="62" spans="1:251" ht="12" customHeight="1" x14ac:dyDescent="0.2">
      <c r="A62" s="137" t="s">
        <v>279</v>
      </c>
      <c r="B62" s="158">
        <v>100</v>
      </c>
      <c r="C62" s="133">
        <v>1.2</v>
      </c>
      <c r="D62" s="133">
        <v>8.41</v>
      </c>
      <c r="E62" s="133">
        <v>6.3</v>
      </c>
      <c r="F62" s="133">
        <v>104.3</v>
      </c>
      <c r="G62" s="149">
        <v>269</v>
      </c>
      <c r="H62" s="131" t="s">
        <v>280</v>
      </c>
    </row>
    <row r="63" spans="1:251" x14ac:dyDescent="0.2">
      <c r="A63" s="95" t="s">
        <v>170</v>
      </c>
      <c r="B63" s="130">
        <v>200</v>
      </c>
      <c r="C63" s="159">
        <v>0</v>
      </c>
      <c r="D63" s="159">
        <v>0</v>
      </c>
      <c r="E63" s="159">
        <v>19.97</v>
      </c>
      <c r="F63" s="159">
        <v>76</v>
      </c>
      <c r="G63" s="130" t="s">
        <v>171</v>
      </c>
      <c r="H63" s="131" t="s">
        <v>172</v>
      </c>
    </row>
    <row r="64" spans="1:251" x14ac:dyDescent="0.2">
      <c r="A64" s="137" t="s">
        <v>40</v>
      </c>
      <c r="B64" s="129">
        <v>40</v>
      </c>
      <c r="C64" s="129">
        <v>2.6</v>
      </c>
      <c r="D64" s="129">
        <v>0.4</v>
      </c>
      <c r="E64" s="129">
        <v>17.2</v>
      </c>
      <c r="F64" s="129">
        <v>85</v>
      </c>
      <c r="G64" s="149">
        <v>11</v>
      </c>
      <c r="H64" s="95" t="s">
        <v>41</v>
      </c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  <c r="DE64" s="101"/>
      <c r="DF64" s="101"/>
      <c r="DG64" s="101"/>
      <c r="DH64" s="101"/>
      <c r="DI64" s="101"/>
      <c r="DJ64" s="101"/>
      <c r="DK64" s="101"/>
      <c r="DL64" s="101"/>
      <c r="DM64" s="101"/>
      <c r="DN64" s="101"/>
      <c r="DO64" s="101"/>
      <c r="DP64" s="101"/>
      <c r="DQ64" s="101"/>
      <c r="DR64" s="101"/>
      <c r="DS64" s="101"/>
      <c r="DT64" s="101"/>
      <c r="DU64" s="101"/>
      <c r="DV64" s="101"/>
      <c r="DW64" s="101"/>
      <c r="DX64" s="101"/>
      <c r="DY64" s="101"/>
      <c r="DZ64" s="101"/>
      <c r="EA64" s="101"/>
      <c r="EB64" s="101"/>
      <c r="EC64" s="101"/>
      <c r="ED64" s="101"/>
      <c r="EE64" s="101"/>
      <c r="EF64" s="101"/>
      <c r="EG64" s="101"/>
      <c r="EH64" s="101"/>
      <c r="EI64" s="101"/>
      <c r="EJ64" s="101"/>
      <c r="EK64" s="101"/>
      <c r="EL64" s="101"/>
      <c r="EM64" s="101"/>
      <c r="EN64" s="101"/>
      <c r="EO64" s="101"/>
      <c r="EP64" s="101"/>
      <c r="EQ64" s="101"/>
      <c r="ER64" s="101"/>
      <c r="ES64" s="101"/>
      <c r="ET64" s="101"/>
      <c r="EU64" s="101"/>
      <c r="EV64" s="101"/>
      <c r="EW64" s="101"/>
      <c r="EX64" s="101"/>
      <c r="EY64" s="101"/>
      <c r="EZ64" s="101"/>
      <c r="FA64" s="101"/>
      <c r="FB64" s="101"/>
      <c r="FC64" s="101"/>
      <c r="FD64" s="101"/>
      <c r="FE64" s="101"/>
      <c r="FF64" s="101"/>
      <c r="FG64" s="101"/>
      <c r="FH64" s="101"/>
      <c r="FI64" s="101"/>
      <c r="FJ64" s="101"/>
      <c r="FK64" s="101"/>
      <c r="FL64" s="101"/>
      <c r="FM64" s="101"/>
      <c r="FN64" s="101"/>
      <c r="FO64" s="101"/>
      <c r="FP64" s="101"/>
      <c r="FQ64" s="101"/>
      <c r="FR64" s="101"/>
      <c r="FS64" s="101"/>
      <c r="FT64" s="101"/>
      <c r="FU64" s="101"/>
      <c r="FV64" s="101"/>
      <c r="FW64" s="101"/>
      <c r="FX64" s="101"/>
      <c r="FY64" s="101"/>
      <c r="FZ64" s="101"/>
      <c r="GA64" s="101"/>
      <c r="GB64" s="101"/>
      <c r="GC64" s="101"/>
      <c r="GD64" s="101"/>
      <c r="GE64" s="101"/>
      <c r="GF64" s="101"/>
      <c r="GG64" s="101"/>
      <c r="GH64" s="101"/>
      <c r="GI64" s="101"/>
      <c r="GJ64" s="101"/>
      <c r="GK64" s="101"/>
      <c r="GL64" s="101"/>
      <c r="GM64" s="101"/>
      <c r="GN64" s="101"/>
      <c r="GO64" s="101"/>
      <c r="GP64" s="101"/>
      <c r="GQ64" s="101"/>
      <c r="GR64" s="101"/>
      <c r="GS64" s="101"/>
      <c r="GT64" s="101"/>
      <c r="GU64" s="101"/>
      <c r="GV64" s="101"/>
      <c r="GW64" s="101"/>
      <c r="GX64" s="101"/>
      <c r="GY64" s="101"/>
      <c r="GZ64" s="101"/>
      <c r="HA64" s="101"/>
      <c r="HB64" s="101"/>
      <c r="HC64" s="101"/>
      <c r="HD64" s="101"/>
      <c r="HE64" s="101"/>
      <c r="HF64" s="101"/>
      <c r="HG64" s="101"/>
      <c r="HH64" s="101"/>
      <c r="HI64" s="101"/>
      <c r="HJ64" s="101"/>
      <c r="HK64" s="101"/>
      <c r="HL64" s="101"/>
      <c r="HM64" s="101"/>
      <c r="HN64" s="101"/>
      <c r="HO64" s="101"/>
      <c r="HP64" s="101"/>
      <c r="HQ64" s="101"/>
      <c r="HR64" s="101"/>
      <c r="HS64" s="101"/>
      <c r="HT64" s="101"/>
      <c r="HU64" s="101"/>
      <c r="HV64" s="101"/>
      <c r="HW64" s="101"/>
      <c r="HX64" s="101"/>
      <c r="HY64" s="101"/>
      <c r="HZ64" s="101"/>
      <c r="IA64" s="101"/>
      <c r="IB64" s="101"/>
      <c r="IC64" s="101"/>
      <c r="ID64" s="101"/>
      <c r="IE64" s="101"/>
      <c r="IF64" s="101"/>
      <c r="IG64" s="101"/>
      <c r="IH64" s="101"/>
      <c r="II64" s="101"/>
      <c r="IJ64" s="101"/>
      <c r="IK64" s="101"/>
      <c r="IL64" s="101"/>
      <c r="IM64" s="101"/>
      <c r="IN64" s="101"/>
      <c r="IO64" s="101"/>
      <c r="IP64" s="101"/>
      <c r="IQ64" s="101"/>
    </row>
    <row r="65" spans="1:251" x14ac:dyDescent="0.2">
      <c r="A65" s="137" t="s">
        <v>101</v>
      </c>
      <c r="B65" s="130">
        <v>40</v>
      </c>
      <c r="C65" s="129">
        <v>3.2</v>
      </c>
      <c r="D65" s="129">
        <v>0.4</v>
      </c>
      <c r="E65" s="129">
        <v>20.399999999999999</v>
      </c>
      <c r="F65" s="129">
        <v>100</v>
      </c>
      <c r="G65" s="149">
        <v>11</v>
      </c>
      <c r="H65" s="131" t="s">
        <v>25</v>
      </c>
    </row>
    <row r="66" spans="1:251" x14ac:dyDescent="0.2">
      <c r="A66" s="93" t="s">
        <v>26</v>
      </c>
      <c r="B66" s="143">
        <f t="shared" ref="B66:F66" si="9">SUM(B60:B65)</f>
        <v>890</v>
      </c>
      <c r="C66" s="143">
        <f t="shared" si="9"/>
        <v>27.38</v>
      </c>
      <c r="D66" s="143">
        <f t="shared" si="9"/>
        <v>31.079999999999995</v>
      </c>
      <c r="E66" s="143">
        <f t="shared" si="9"/>
        <v>129.77000000000001</v>
      </c>
      <c r="F66" s="143">
        <f t="shared" si="9"/>
        <v>901.76</v>
      </c>
      <c r="G66" s="94"/>
      <c r="H66" s="95"/>
    </row>
    <row r="67" spans="1:251" x14ac:dyDescent="0.2">
      <c r="A67" s="182" t="s">
        <v>149</v>
      </c>
      <c r="B67" s="182"/>
      <c r="C67" s="182"/>
      <c r="D67" s="182"/>
      <c r="E67" s="182"/>
      <c r="F67" s="182"/>
      <c r="G67" s="182"/>
      <c r="H67" s="182"/>
    </row>
    <row r="68" spans="1:251" ht="12" customHeight="1" x14ac:dyDescent="0.2">
      <c r="A68" s="95" t="s">
        <v>173</v>
      </c>
      <c r="B68" s="130">
        <v>80</v>
      </c>
      <c r="C68" s="129">
        <v>9.5399999999999991</v>
      </c>
      <c r="D68" s="129">
        <v>11.9</v>
      </c>
      <c r="E68" s="129">
        <v>40.9</v>
      </c>
      <c r="F68" s="129">
        <v>300.8</v>
      </c>
      <c r="G68" s="130" t="s">
        <v>174</v>
      </c>
      <c r="H68" s="131" t="s">
        <v>175</v>
      </c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  <c r="BI68" s="153"/>
      <c r="BJ68" s="153"/>
      <c r="BK68" s="153"/>
      <c r="BL68" s="153"/>
      <c r="BM68" s="153"/>
      <c r="BN68" s="153"/>
      <c r="BO68" s="153"/>
      <c r="BP68" s="153"/>
      <c r="BQ68" s="153"/>
      <c r="BR68" s="153"/>
      <c r="BS68" s="153"/>
      <c r="BT68" s="153"/>
      <c r="BU68" s="153"/>
      <c r="BV68" s="153"/>
      <c r="BW68" s="153"/>
      <c r="BX68" s="153"/>
      <c r="BY68" s="153"/>
      <c r="BZ68" s="153"/>
      <c r="CA68" s="153"/>
      <c r="CB68" s="153"/>
      <c r="CC68" s="153"/>
      <c r="CD68" s="153"/>
      <c r="CE68" s="153"/>
      <c r="CF68" s="153"/>
      <c r="CG68" s="153"/>
      <c r="CH68" s="153"/>
      <c r="CI68" s="153"/>
      <c r="CJ68" s="153"/>
      <c r="CK68" s="153"/>
      <c r="CL68" s="153"/>
      <c r="CM68" s="153"/>
      <c r="CN68" s="153"/>
      <c r="CO68" s="153"/>
      <c r="CP68" s="153"/>
      <c r="CQ68" s="153"/>
      <c r="CR68" s="153"/>
      <c r="CS68" s="153"/>
      <c r="CT68" s="153"/>
      <c r="CU68" s="153"/>
      <c r="CV68" s="153"/>
      <c r="CW68" s="153"/>
      <c r="CX68" s="153"/>
      <c r="CY68" s="153"/>
      <c r="CZ68" s="153"/>
      <c r="DA68" s="153"/>
      <c r="DB68" s="153"/>
      <c r="DC68" s="153"/>
      <c r="DD68" s="153"/>
      <c r="DE68" s="153"/>
      <c r="DF68" s="153"/>
      <c r="DG68" s="153"/>
      <c r="DH68" s="153"/>
      <c r="DI68" s="153"/>
      <c r="DJ68" s="153"/>
      <c r="DK68" s="153"/>
      <c r="DL68" s="153"/>
      <c r="DM68" s="153"/>
      <c r="DN68" s="153"/>
      <c r="DO68" s="153"/>
      <c r="DP68" s="153"/>
      <c r="DQ68" s="153"/>
      <c r="DR68" s="153"/>
      <c r="DS68" s="153"/>
      <c r="DT68" s="153"/>
      <c r="DU68" s="153"/>
      <c r="DV68" s="153"/>
      <c r="DW68" s="153"/>
      <c r="DX68" s="153"/>
      <c r="DY68" s="153"/>
      <c r="DZ68" s="153"/>
      <c r="EA68" s="153"/>
      <c r="EB68" s="153"/>
      <c r="EC68" s="153"/>
      <c r="ED68" s="153"/>
      <c r="EE68" s="153"/>
      <c r="EF68" s="153"/>
      <c r="EG68" s="153"/>
      <c r="EH68" s="153"/>
      <c r="EI68" s="153"/>
      <c r="EJ68" s="153"/>
      <c r="EK68" s="153"/>
      <c r="EL68" s="153"/>
      <c r="EM68" s="153"/>
      <c r="EN68" s="153"/>
      <c r="EO68" s="153"/>
      <c r="EP68" s="153"/>
      <c r="EQ68" s="153"/>
      <c r="ER68" s="153"/>
      <c r="ES68" s="153"/>
      <c r="ET68" s="153"/>
      <c r="EU68" s="153"/>
      <c r="EV68" s="153"/>
      <c r="EW68" s="153"/>
      <c r="EX68" s="153"/>
      <c r="EY68" s="153"/>
      <c r="EZ68" s="153"/>
      <c r="FA68" s="153"/>
      <c r="FB68" s="153"/>
      <c r="FC68" s="153"/>
      <c r="FD68" s="153"/>
      <c r="FE68" s="153"/>
      <c r="FF68" s="153"/>
      <c r="FG68" s="153"/>
      <c r="FH68" s="153"/>
      <c r="FI68" s="153"/>
      <c r="FJ68" s="153"/>
      <c r="FK68" s="153"/>
      <c r="FL68" s="153"/>
      <c r="FM68" s="153"/>
      <c r="FN68" s="153"/>
      <c r="FO68" s="153"/>
      <c r="FP68" s="153"/>
      <c r="FQ68" s="153"/>
      <c r="FR68" s="153"/>
      <c r="FS68" s="153"/>
      <c r="FT68" s="153"/>
      <c r="FU68" s="153"/>
      <c r="FV68" s="153"/>
      <c r="FW68" s="153"/>
      <c r="FX68" s="153"/>
      <c r="FY68" s="153"/>
      <c r="FZ68" s="153"/>
      <c r="GA68" s="153"/>
      <c r="GB68" s="153"/>
      <c r="GC68" s="153"/>
      <c r="GD68" s="153"/>
      <c r="GE68" s="153"/>
      <c r="GF68" s="153"/>
      <c r="GG68" s="153"/>
      <c r="GH68" s="153"/>
      <c r="GI68" s="153"/>
      <c r="GJ68" s="153"/>
      <c r="GK68" s="153"/>
      <c r="GL68" s="153"/>
      <c r="GM68" s="153"/>
      <c r="GN68" s="153"/>
      <c r="GO68" s="153"/>
      <c r="GP68" s="153"/>
      <c r="GQ68" s="153"/>
      <c r="GR68" s="153"/>
      <c r="GS68" s="153"/>
      <c r="GT68" s="153"/>
      <c r="GU68" s="153"/>
      <c r="GV68" s="153"/>
      <c r="GW68" s="153"/>
      <c r="GX68" s="153"/>
      <c r="GY68" s="153"/>
      <c r="GZ68" s="153"/>
      <c r="HA68" s="153"/>
      <c r="HB68" s="153"/>
      <c r="HC68" s="153"/>
      <c r="HD68" s="153"/>
      <c r="HE68" s="153"/>
      <c r="HF68" s="153"/>
      <c r="HG68" s="153"/>
      <c r="HH68" s="153"/>
      <c r="HI68" s="153"/>
      <c r="HJ68" s="153"/>
      <c r="HK68" s="153"/>
      <c r="HL68" s="153"/>
      <c r="HM68" s="153"/>
      <c r="HN68" s="153"/>
      <c r="HO68" s="153"/>
      <c r="HP68" s="153"/>
      <c r="HQ68" s="153"/>
      <c r="HR68" s="153"/>
      <c r="HS68" s="153"/>
      <c r="HT68" s="153"/>
      <c r="HU68" s="153"/>
      <c r="HV68" s="153"/>
      <c r="HW68" s="153"/>
      <c r="HX68" s="153"/>
      <c r="HY68" s="153"/>
      <c r="HZ68" s="153"/>
      <c r="IA68" s="153"/>
      <c r="IB68" s="153"/>
      <c r="IC68" s="153"/>
      <c r="ID68" s="153"/>
      <c r="IE68" s="153"/>
      <c r="IF68" s="153"/>
      <c r="IG68" s="153"/>
      <c r="IH68" s="153"/>
      <c r="II68" s="153"/>
      <c r="IJ68" s="153"/>
      <c r="IK68" s="153"/>
      <c r="IL68" s="153"/>
      <c r="IM68" s="153"/>
      <c r="IN68" s="153"/>
      <c r="IO68" s="153"/>
      <c r="IP68" s="153"/>
      <c r="IQ68" s="153"/>
    </row>
    <row r="69" spans="1:251" ht="12" customHeight="1" x14ac:dyDescent="0.2">
      <c r="A69" s="95" t="s">
        <v>150</v>
      </c>
      <c r="B69" s="129">
        <v>100</v>
      </c>
      <c r="C69" s="129">
        <v>0.4</v>
      </c>
      <c r="D69" s="129">
        <v>0.4</v>
      </c>
      <c r="E69" s="129">
        <v>9.8000000000000007</v>
      </c>
      <c r="F69" s="129">
        <v>47</v>
      </c>
      <c r="G69" s="130" t="s">
        <v>151</v>
      </c>
      <c r="H69" s="95" t="s">
        <v>152</v>
      </c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L69" s="153"/>
      <c r="BM69" s="153"/>
      <c r="BN69" s="153"/>
      <c r="BO69" s="153"/>
      <c r="BP69" s="153"/>
      <c r="BQ69" s="153"/>
      <c r="BR69" s="153"/>
      <c r="BS69" s="153"/>
      <c r="BT69" s="153"/>
      <c r="BU69" s="153"/>
      <c r="BV69" s="153"/>
      <c r="BW69" s="153"/>
      <c r="BX69" s="153"/>
      <c r="BY69" s="153"/>
      <c r="BZ69" s="153"/>
      <c r="CA69" s="153"/>
      <c r="CB69" s="153"/>
      <c r="CC69" s="153"/>
      <c r="CD69" s="153"/>
      <c r="CE69" s="153"/>
      <c r="CF69" s="153"/>
      <c r="CG69" s="153"/>
      <c r="CH69" s="153"/>
      <c r="CI69" s="153"/>
      <c r="CJ69" s="153"/>
      <c r="CK69" s="153"/>
      <c r="CL69" s="153"/>
      <c r="CM69" s="153"/>
      <c r="CN69" s="153"/>
      <c r="CO69" s="153"/>
      <c r="CP69" s="153"/>
      <c r="CQ69" s="153"/>
      <c r="CR69" s="153"/>
      <c r="CS69" s="153"/>
      <c r="CT69" s="153"/>
      <c r="CU69" s="153"/>
      <c r="CV69" s="153"/>
      <c r="CW69" s="153"/>
      <c r="CX69" s="153"/>
      <c r="CY69" s="153"/>
      <c r="CZ69" s="153"/>
      <c r="DA69" s="153"/>
      <c r="DB69" s="153"/>
      <c r="DC69" s="153"/>
      <c r="DD69" s="153"/>
      <c r="DE69" s="153"/>
      <c r="DF69" s="153"/>
      <c r="DG69" s="153"/>
      <c r="DH69" s="153"/>
      <c r="DI69" s="153"/>
      <c r="DJ69" s="153"/>
      <c r="DK69" s="153"/>
      <c r="DL69" s="153"/>
      <c r="DM69" s="153"/>
      <c r="DN69" s="153"/>
      <c r="DO69" s="153"/>
      <c r="DP69" s="153"/>
      <c r="DQ69" s="153"/>
      <c r="DR69" s="153"/>
      <c r="DS69" s="153"/>
      <c r="DT69" s="153"/>
      <c r="DU69" s="153"/>
      <c r="DV69" s="153"/>
      <c r="DW69" s="153"/>
      <c r="DX69" s="153"/>
      <c r="DY69" s="153"/>
      <c r="DZ69" s="153"/>
      <c r="EA69" s="153"/>
      <c r="EB69" s="153"/>
      <c r="EC69" s="153"/>
      <c r="ED69" s="153"/>
      <c r="EE69" s="153"/>
      <c r="EF69" s="153"/>
      <c r="EG69" s="153"/>
      <c r="EH69" s="153"/>
      <c r="EI69" s="153"/>
      <c r="EJ69" s="153"/>
      <c r="EK69" s="153"/>
      <c r="EL69" s="153"/>
      <c r="EM69" s="153"/>
      <c r="EN69" s="153"/>
      <c r="EO69" s="153"/>
      <c r="EP69" s="153"/>
      <c r="EQ69" s="153"/>
      <c r="ER69" s="153"/>
      <c r="ES69" s="153"/>
      <c r="ET69" s="153"/>
      <c r="EU69" s="153"/>
      <c r="EV69" s="153"/>
      <c r="EW69" s="153"/>
      <c r="EX69" s="153"/>
      <c r="EY69" s="153"/>
      <c r="EZ69" s="153"/>
      <c r="FA69" s="153"/>
      <c r="FB69" s="153"/>
      <c r="FC69" s="153"/>
      <c r="FD69" s="153"/>
      <c r="FE69" s="153"/>
      <c r="FF69" s="153"/>
      <c r="FG69" s="153"/>
      <c r="FH69" s="153"/>
      <c r="FI69" s="153"/>
      <c r="FJ69" s="153"/>
      <c r="FK69" s="153"/>
      <c r="FL69" s="153"/>
      <c r="FM69" s="153"/>
      <c r="FN69" s="153"/>
      <c r="FO69" s="153"/>
      <c r="FP69" s="153"/>
      <c r="FQ69" s="153"/>
      <c r="FR69" s="153"/>
      <c r="FS69" s="153"/>
      <c r="FT69" s="153"/>
      <c r="FU69" s="153"/>
      <c r="FV69" s="153"/>
      <c r="FW69" s="153"/>
      <c r="FX69" s="153"/>
      <c r="FY69" s="153"/>
      <c r="FZ69" s="153"/>
      <c r="GA69" s="153"/>
      <c r="GB69" s="153"/>
      <c r="GC69" s="153"/>
      <c r="GD69" s="153"/>
      <c r="GE69" s="153"/>
      <c r="GF69" s="153"/>
      <c r="GG69" s="153"/>
      <c r="GH69" s="153"/>
      <c r="GI69" s="153"/>
      <c r="GJ69" s="153"/>
      <c r="GK69" s="153"/>
      <c r="GL69" s="153"/>
      <c r="GM69" s="153"/>
      <c r="GN69" s="153"/>
      <c r="GO69" s="153"/>
      <c r="GP69" s="153"/>
      <c r="GQ69" s="153"/>
      <c r="GR69" s="153"/>
      <c r="GS69" s="153"/>
      <c r="GT69" s="153"/>
      <c r="GU69" s="153"/>
      <c r="GV69" s="153"/>
      <c r="GW69" s="153"/>
      <c r="GX69" s="153"/>
      <c r="GY69" s="153"/>
      <c r="GZ69" s="153"/>
      <c r="HA69" s="153"/>
      <c r="HB69" s="153"/>
      <c r="HC69" s="153"/>
      <c r="HD69" s="153"/>
      <c r="HE69" s="153"/>
      <c r="HF69" s="153"/>
      <c r="HG69" s="153"/>
      <c r="HH69" s="153"/>
      <c r="HI69" s="153"/>
      <c r="HJ69" s="153"/>
      <c r="HK69" s="153"/>
      <c r="HL69" s="153"/>
      <c r="HM69" s="153"/>
      <c r="HN69" s="153"/>
      <c r="HO69" s="153"/>
      <c r="HP69" s="153"/>
      <c r="HQ69" s="153"/>
      <c r="HR69" s="153"/>
      <c r="HS69" s="153"/>
      <c r="HT69" s="153"/>
      <c r="HU69" s="153"/>
      <c r="HV69" s="153"/>
      <c r="HW69" s="153"/>
      <c r="HX69" s="153"/>
      <c r="HY69" s="153"/>
      <c r="HZ69" s="153"/>
      <c r="IA69" s="153"/>
      <c r="IB69" s="153"/>
      <c r="IC69" s="153"/>
      <c r="ID69" s="153"/>
      <c r="IE69" s="153"/>
      <c r="IF69" s="153"/>
      <c r="IG69" s="153"/>
      <c r="IH69" s="153"/>
      <c r="II69" s="153"/>
      <c r="IJ69" s="153"/>
      <c r="IK69" s="153"/>
      <c r="IL69" s="153"/>
      <c r="IM69" s="153"/>
      <c r="IN69" s="153"/>
      <c r="IO69" s="153"/>
      <c r="IP69" s="153"/>
      <c r="IQ69" s="153"/>
    </row>
    <row r="70" spans="1:251" x14ac:dyDescent="0.2">
      <c r="A70" s="145" t="s">
        <v>20</v>
      </c>
      <c r="B70" s="129">
        <v>222</v>
      </c>
      <c r="C70" s="130">
        <v>0.13</v>
      </c>
      <c r="D70" s="130">
        <v>0.02</v>
      </c>
      <c r="E70" s="130">
        <v>15.2</v>
      </c>
      <c r="F70" s="130">
        <v>62</v>
      </c>
      <c r="G70" s="130" t="s">
        <v>21</v>
      </c>
      <c r="H70" s="137" t="s">
        <v>22</v>
      </c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  <c r="BI70" s="153"/>
      <c r="BJ70" s="153"/>
      <c r="BK70" s="153"/>
      <c r="BL70" s="153"/>
      <c r="BM70" s="153"/>
      <c r="BN70" s="153"/>
      <c r="BO70" s="153"/>
      <c r="BP70" s="153"/>
      <c r="BQ70" s="153"/>
      <c r="BR70" s="153"/>
      <c r="BS70" s="153"/>
      <c r="BT70" s="153"/>
      <c r="BU70" s="153"/>
      <c r="BV70" s="153"/>
      <c r="BW70" s="153"/>
      <c r="BX70" s="153"/>
      <c r="BY70" s="153"/>
      <c r="BZ70" s="153"/>
      <c r="CA70" s="153"/>
      <c r="CB70" s="153"/>
      <c r="CC70" s="153"/>
      <c r="CD70" s="153"/>
      <c r="CE70" s="153"/>
      <c r="CF70" s="153"/>
      <c r="CG70" s="153"/>
      <c r="CH70" s="153"/>
      <c r="CI70" s="153"/>
      <c r="CJ70" s="153"/>
      <c r="CK70" s="153"/>
      <c r="CL70" s="153"/>
      <c r="CM70" s="153"/>
      <c r="CN70" s="153"/>
      <c r="CO70" s="153"/>
      <c r="CP70" s="153"/>
      <c r="CQ70" s="153"/>
      <c r="CR70" s="153"/>
      <c r="CS70" s="153"/>
      <c r="CT70" s="153"/>
      <c r="CU70" s="153"/>
      <c r="CV70" s="153"/>
      <c r="CW70" s="153"/>
      <c r="CX70" s="153"/>
      <c r="CY70" s="153"/>
      <c r="CZ70" s="153"/>
      <c r="DA70" s="153"/>
      <c r="DB70" s="153"/>
      <c r="DC70" s="153"/>
      <c r="DD70" s="153"/>
      <c r="DE70" s="153"/>
      <c r="DF70" s="153"/>
      <c r="DG70" s="153"/>
      <c r="DH70" s="153"/>
      <c r="DI70" s="153"/>
      <c r="DJ70" s="153"/>
      <c r="DK70" s="153"/>
      <c r="DL70" s="153"/>
      <c r="DM70" s="153"/>
      <c r="DN70" s="153"/>
      <c r="DO70" s="153"/>
      <c r="DP70" s="153"/>
      <c r="DQ70" s="153"/>
      <c r="DR70" s="153"/>
      <c r="DS70" s="153"/>
      <c r="DT70" s="153"/>
      <c r="DU70" s="153"/>
      <c r="DV70" s="153"/>
      <c r="DW70" s="153"/>
      <c r="DX70" s="153"/>
      <c r="DY70" s="153"/>
      <c r="DZ70" s="153"/>
      <c r="EA70" s="153"/>
      <c r="EB70" s="153"/>
      <c r="EC70" s="153"/>
      <c r="ED70" s="153"/>
      <c r="EE70" s="153"/>
      <c r="EF70" s="153"/>
      <c r="EG70" s="153"/>
      <c r="EH70" s="153"/>
      <c r="EI70" s="153"/>
      <c r="EJ70" s="153"/>
      <c r="EK70" s="153"/>
      <c r="EL70" s="153"/>
      <c r="EM70" s="153"/>
      <c r="EN70" s="153"/>
      <c r="EO70" s="153"/>
      <c r="EP70" s="153"/>
      <c r="EQ70" s="153"/>
      <c r="ER70" s="153"/>
      <c r="ES70" s="153"/>
      <c r="ET70" s="153"/>
      <c r="EU70" s="153"/>
      <c r="EV70" s="153"/>
      <c r="EW70" s="153"/>
      <c r="EX70" s="153"/>
      <c r="EY70" s="153"/>
      <c r="EZ70" s="153"/>
      <c r="FA70" s="153"/>
      <c r="FB70" s="153"/>
      <c r="FC70" s="153"/>
      <c r="FD70" s="153"/>
      <c r="FE70" s="153"/>
      <c r="FF70" s="153"/>
      <c r="FG70" s="153"/>
      <c r="FH70" s="153"/>
      <c r="FI70" s="153"/>
      <c r="FJ70" s="153"/>
      <c r="FK70" s="153"/>
      <c r="FL70" s="153"/>
      <c r="FM70" s="153"/>
      <c r="FN70" s="153"/>
      <c r="FO70" s="153"/>
      <c r="FP70" s="153"/>
      <c r="FQ70" s="153"/>
      <c r="FR70" s="153"/>
      <c r="FS70" s="153"/>
      <c r="FT70" s="153"/>
      <c r="FU70" s="153"/>
      <c r="FV70" s="153"/>
      <c r="FW70" s="153"/>
      <c r="FX70" s="153"/>
      <c r="FY70" s="153"/>
      <c r="FZ70" s="153"/>
      <c r="GA70" s="153"/>
      <c r="GB70" s="153"/>
      <c r="GC70" s="153"/>
      <c r="GD70" s="153"/>
      <c r="GE70" s="153"/>
      <c r="GF70" s="153"/>
      <c r="GG70" s="153"/>
      <c r="GH70" s="153"/>
      <c r="GI70" s="153"/>
      <c r="GJ70" s="153"/>
      <c r="GK70" s="153"/>
      <c r="GL70" s="153"/>
      <c r="GM70" s="153"/>
      <c r="GN70" s="153"/>
      <c r="GO70" s="153"/>
      <c r="GP70" s="153"/>
      <c r="GQ70" s="153"/>
      <c r="GR70" s="153"/>
      <c r="GS70" s="153"/>
      <c r="GT70" s="153"/>
      <c r="GU70" s="153"/>
      <c r="GV70" s="153"/>
      <c r="GW70" s="153"/>
      <c r="GX70" s="153"/>
      <c r="GY70" s="153"/>
      <c r="GZ70" s="153"/>
      <c r="HA70" s="153"/>
      <c r="HB70" s="153"/>
      <c r="HC70" s="153"/>
      <c r="HD70" s="153"/>
      <c r="HE70" s="153"/>
      <c r="HF70" s="153"/>
      <c r="HG70" s="153"/>
      <c r="HH70" s="153"/>
      <c r="HI70" s="153"/>
      <c r="HJ70" s="153"/>
      <c r="HK70" s="153"/>
      <c r="HL70" s="153"/>
      <c r="HM70" s="153"/>
      <c r="HN70" s="153"/>
      <c r="HO70" s="153"/>
      <c r="HP70" s="153"/>
      <c r="HQ70" s="153"/>
      <c r="HR70" s="153"/>
      <c r="HS70" s="153"/>
      <c r="HT70" s="153"/>
      <c r="HU70" s="153"/>
      <c r="HV70" s="153"/>
      <c r="HW70" s="153"/>
      <c r="HX70" s="153"/>
      <c r="HY70" s="153"/>
      <c r="HZ70" s="153"/>
      <c r="IA70" s="153"/>
      <c r="IB70" s="153"/>
      <c r="IC70" s="153"/>
      <c r="ID70" s="153"/>
      <c r="IE70" s="153"/>
      <c r="IF70" s="153"/>
      <c r="IG70" s="153"/>
      <c r="IH70" s="153"/>
      <c r="II70" s="153"/>
      <c r="IJ70" s="153"/>
      <c r="IK70" s="153"/>
      <c r="IL70" s="153"/>
      <c r="IM70" s="153"/>
      <c r="IN70" s="153"/>
      <c r="IO70" s="153"/>
      <c r="IP70" s="153"/>
      <c r="IQ70" s="153"/>
    </row>
    <row r="71" spans="1:251" x14ac:dyDescent="0.2">
      <c r="A71" s="93" t="s">
        <v>26</v>
      </c>
      <c r="B71" s="94">
        <f t="shared" ref="B71:F71" si="10">SUM(B68:B70)</f>
        <v>402</v>
      </c>
      <c r="C71" s="94">
        <f t="shared" si="10"/>
        <v>10.07</v>
      </c>
      <c r="D71" s="94">
        <f t="shared" si="10"/>
        <v>12.32</v>
      </c>
      <c r="E71" s="94">
        <f t="shared" si="10"/>
        <v>65.900000000000006</v>
      </c>
      <c r="F71" s="94">
        <f t="shared" si="10"/>
        <v>409.8</v>
      </c>
      <c r="G71" s="94"/>
      <c r="H71" s="95"/>
    </row>
    <row r="72" spans="1:251" x14ac:dyDescent="0.2">
      <c r="A72" s="93" t="s">
        <v>120</v>
      </c>
      <c r="B72" s="94">
        <f t="shared" ref="B72:F72" si="11">SUM(B58,B66,B71)</f>
        <v>1847</v>
      </c>
      <c r="C72" s="94">
        <f t="shared" si="11"/>
        <v>63.69</v>
      </c>
      <c r="D72" s="94">
        <f t="shared" si="11"/>
        <v>61.839999999999996</v>
      </c>
      <c r="E72" s="94">
        <f t="shared" si="11"/>
        <v>277.39999999999998</v>
      </c>
      <c r="F72" s="94">
        <f t="shared" si="11"/>
        <v>1917.26</v>
      </c>
      <c r="G72" s="94"/>
      <c r="H72" s="95"/>
    </row>
    <row r="73" spans="1:251" x14ac:dyDescent="0.2">
      <c r="A73" s="184" t="s">
        <v>52</v>
      </c>
      <c r="B73" s="184"/>
      <c r="C73" s="184"/>
      <c r="D73" s="184"/>
      <c r="E73" s="184"/>
      <c r="F73" s="184"/>
      <c r="G73" s="184"/>
      <c r="H73" s="184"/>
    </row>
    <row r="74" spans="1:251" x14ac:dyDescent="0.2">
      <c r="A74" s="182" t="s">
        <v>98</v>
      </c>
      <c r="B74" s="184" t="s">
        <v>128</v>
      </c>
      <c r="C74" s="184"/>
      <c r="D74" s="184"/>
      <c r="E74" s="184"/>
      <c r="F74" s="184"/>
      <c r="G74" s="182" t="s">
        <v>9</v>
      </c>
      <c r="H74" s="182" t="s">
        <v>100</v>
      </c>
    </row>
    <row r="75" spans="1:251" ht="18.75" customHeight="1" x14ac:dyDescent="0.2">
      <c r="A75" s="182"/>
      <c r="B75" s="94" t="s">
        <v>4</v>
      </c>
      <c r="C75" s="94" t="s">
        <v>129</v>
      </c>
      <c r="D75" s="94" t="s">
        <v>130</v>
      </c>
      <c r="E75" s="94" t="s">
        <v>99</v>
      </c>
      <c r="F75" s="94" t="s">
        <v>8</v>
      </c>
      <c r="G75" s="182"/>
      <c r="H75" s="182"/>
    </row>
    <row r="76" spans="1:251" x14ac:dyDescent="0.2">
      <c r="A76" s="182" t="s">
        <v>131</v>
      </c>
      <c r="B76" s="182"/>
      <c r="C76" s="182"/>
      <c r="D76" s="182"/>
      <c r="E76" s="182"/>
      <c r="F76" s="182"/>
      <c r="G76" s="182"/>
      <c r="H76" s="182"/>
    </row>
    <row r="77" spans="1:251" ht="12.75" customHeight="1" x14ac:dyDescent="0.2">
      <c r="A77" s="95" t="s">
        <v>123</v>
      </c>
      <c r="B77" s="129">
        <v>250</v>
      </c>
      <c r="C77" s="135">
        <v>16.91</v>
      </c>
      <c r="D77" s="135">
        <v>19.899999999999999</v>
      </c>
      <c r="E77" s="135">
        <v>43.64</v>
      </c>
      <c r="F77" s="135">
        <v>418</v>
      </c>
      <c r="G77" s="160" t="s">
        <v>124</v>
      </c>
      <c r="H77" s="95" t="s">
        <v>125</v>
      </c>
    </row>
    <row r="78" spans="1:251" s="146" customFormat="1" ht="21.75" customHeight="1" x14ac:dyDescent="0.2">
      <c r="A78" s="137" t="s">
        <v>169</v>
      </c>
      <c r="B78" s="129">
        <v>60</v>
      </c>
      <c r="C78" s="135">
        <v>0.66</v>
      </c>
      <c r="D78" s="135">
        <v>0.12</v>
      </c>
      <c r="E78" s="135">
        <v>2.2799999999999998</v>
      </c>
      <c r="F78" s="135">
        <v>13.2</v>
      </c>
      <c r="G78" s="129" t="s">
        <v>111</v>
      </c>
      <c r="H78" s="131" t="s">
        <v>112</v>
      </c>
    </row>
    <row r="79" spans="1:251" s="161" customFormat="1" x14ac:dyDescent="0.2">
      <c r="A79" s="131" t="s">
        <v>137</v>
      </c>
      <c r="B79" s="129">
        <v>30</v>
      </c>
      <c r="C79" s="135">
        <f>4.75/50*30</f>
        <v>2.85</v>
      </c>
      <c r="D79" s="135">
        <f>1.5/50*30</f>
        <v>0.89999999999999991</v>
      </c>
      <c r="E79" s="135">
        <f>26/50*30</f>
        <v>15.600000000000001</v>
      </c>
      <c r="F79" s="135">
        <f>132.5/50*30</f>
        <v>79.5</v>
      </c>
      <c r="G79" s="130" t="s">
        <v>138</v>
      </c>
      <c r="H79" s="141" t="s">
        <v>139</v>
      </c>
    </row>
    <row r="80" spans="1:251" x14ac:dyDescent="0.2">
      <c r="A80" s="145" t="s">
        <v>20</v>
      </c>
      <c r="B80" s="129">
        <v>222</v>
      </c>
      <c r="C80" s="130">
        <v>0.13</v>
      </c>
      <c r="D80" s="130">
        <v>0.02</v>
      </c>
      <c r="E80" s="130">
        <v>15.2</v>
      </c>
      <c r="F80" s="130">
        <v>62</v>
      </c>
      <c r="G80" s="130" t="s">
        <v>21</v>
      </c>
      <c r="H80" s="137" t="s">
        <v>22</v>
      </c>
    </row>
    <row r="81" spans="1:251" x14ac:dyDescent="0.2">
      <c r="A81" s="93" t="s">
        <v>26</v>
      </c>
      <c r="B81" s="94">
        <f t="shared" ref="B81:F81" si="12">SUM(B77:B80)</f>
        <v>562</v>
      </c>
      <c r="C81" s="94">
        <f t="shared" si="12"/>
        <v>20.55</v>
      </c>
      <c r="D81" s="94">
        <f t="shared" si="12"/>
        <v>20.939999999999998</v>
      </c>
      <c r="E81" s="94">
        <f t="shared" si="12"/>
        <v>76.72</v>
      </c>
      <c r="F81" s="94">
        <f t="shared" si="12"/>
        <v>572.70000000000005</v>
      </c>
      <c r="G81" s="94"/>
      <c r="H81" s="95"/>
    </row>
    <row r="82" spans="1:251" x14ac:dyDescent="0.2">
      <c r="A82" s="184" t="s">
        <v>140</v>
      </c>
      <c r="B82" s="184"/>
      <c r="C82" s="184"/>
      <c r="D82" s="184"/>
      <c r="E82" s="184"/>
      <c r="F82" s="184"/>
      <c r="G82" s="184"/>
      <c r="H82" s="184"/>
    </row>
    <row r="83" spans="1:251" ht="12" customHeight="1" x14ac:dyDescent="0.2">
      <c r="A83" s="95" t="s">
        <v>176</v>
      </c>
      <c r="B83" s="129">
        <v>250</v>
      </c>
      <c r="C83" s="129">
        <v>5.49</v>
      </c>
      <c r="D83" s="129">
        <v>5.27</v>
      </c>
      <c r="E83" s="129">
        <v>16.54</v>
      </c>
      <c r="F83" s="129">
        <v>148.25</v>
      </c>
      <c r="G83" s="129" t="s">
        <v>177</v>
      </c>
      <c r="H83" s="141" t="s">
        <v>178</v>
      </c>
    </row>
    <row r="84" spans="1:251" x14ac:dyDescent="0.2">
      <c r="A84" s="137" t="s">
        <v>179</v>
      </c>
      <c r="B84" s="129">
        <v>100</v>
      </c>
      <c r="C84" s="129">
        <v>12.81</v>
      </c>
      <c r="D84" s="129">
        <v>14.46</v>
      </c>
      <c r="E84" s="129">
        <v>4.5</v>
      </c>
      <c r="F84" s="129">
        <v>210.7</v>
      </c>
      <c r="G84" s="130" t="s">
        <v>180</v>
      </c>
      <c r="H84" s="95" t="s">
        <v>181</v>
      </c>
    </row>
    <row r="85" spans="1:251" ht="12" customHeight="1" x14ac:dyDescent="0.2">
      <c r="A85" s="137" t="s">
        <v>59</v>
      </c>
      <c r="B85" s="129">
        <v>180</v>
      </c>
      <c r="C85" s="129">
        <v>10.32</v>
      </c>
      <c r="D85" s="129">
        <v>7.31</v>
      </c>
      <c r="E85" s="129">
        <v>46.37</v>
      </c>
      <c r="F85" s="129">
        <v>292.5</v>
      </c>
      <c r="G85" s="130" t="s">
        <v>60</v>
      </c>
      <c r="H85" s="131" t="s">
        <v>61</v>
      </c>
    </row>
    <row r="86" spans="1:251" x14ac:dyDescent="0.2">
      <c r="A86" s="145" t="s">
        <v>182</v>
      </c>
      <c r="B86" s="130">
        <v>200</v>
      </c>
      <c r="C86" s="129">
        <v>0.1</v>
      </c>
      <c r="D86" s="129">
        <v>0.1</v>
      </c>
      <c r="E86" s="129">
        <v>15.9</v>
      </c>
      <c r="F86" s="129">
        <v>65</v>
      </c>
      <c r="G86" s="130">
        <v>492</v>
      </c>
      <c r="H86" s="131" t="s">
        <v>183</v>
      </c>
    </row>
    <row r="87" spans="1:251" x14ac:dyDescent="0.2">
      <c r="A87" s="137" t="s">
        <v>40</v>
      </c>
      <c r="B87" s="129">
        <v>40</v>
      </c>
      <c r="C87" s="129">
        <v>2.6</v>
      </c>
      <c r="D87" s="129">
        <v>0.4</v>
      </c>
      <c r="E87" s="129">
        <v>17.2</v>
      </c>
      <c r="F87" s="129">
        <v>85</v>
      </c>
      <c r="G87" s="149">
        <v>11</v>
      </c>
      <c r="H87" s="95" t="s">
        <v>41</v>
      </c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01"/>
      <c r="FG87" s="101"/>
      <c r="FH87" s="101"/>
      <c r="FI87" s="101"/>
      <c r="FJ87" s="101"/>
      <c r="FK87" s="101"/>
      <c r="FL87" s="101"/>
      <c r="FM87" s="101"/>
      <c r="FN87" s="101"/>
      <c r="FO87" s="101"/>
      <c r="FP87" s="101"/>
      <c r="FQ87" s="101"/>
      <c r="FR87" s="101"/>
      <c r="FS87" s="101"/>
      <c r="FT87" s="101"/>
      <c r="FU87" s="101"/>
      <c r="FV87" s="101"/>
      <c r="FW87" s="101"/>
      <c r="FX87" s="101"/>
      <c r="FY87" s="101"/>
      <c r="FZ87" s="101"/>
      <c r="GA87" s="101"/>
      <c r="GB87" s="101"/>
      <c r="GC87" s="101"/>
      <c r="GD87" s="101"/>
      <c r="GE87" s="101"/>
      <c r="GF87" s="101"/>
      <c r="GG87" s="101"/>
      <c r="GH87" s="101"/>
      <c r="GI87" s="101"/>
      <c r="GJ87" s="101"/>
      <c r="GK87" s="101"/>
      <c r="GL87" s="101"/>
      <c r="GM87" s="101"/>
      <c r="GN87" s="101"/>
      <c r="GO87" s="101"/>
      <c r="GP87" s="101"/>
      <c r="GQ87" s="101"/>
      <c r="GR87" s="101"/>
      <c r="GS87" s="101"/>
      <c r="GT87" s="101"/>
      <c r="GU87" s="101"/>
      <c r="GV87" s="101"/>
      <c r="GW87" s="101"/>
      <c r="GX87" s="101"/>
      <c r="GY87" s="101"/>
      <c r="GZ87" s="101"/>
      <c r="HA87" s="101"/>
      <c r="HB87" s="101"/>
      <c r="HC87" s="101"/>
      <c r="HD87" s="101"/>
      <c r="HE87" s="101"/>
      <c r="HF87" s="101"/>
      <c r="HG87" s="101"/>
      <c r="HH87" s="101"/>
      <c r="HI87" s="101"/>
      <c r="HJ87" s="101"/>
      <c r="HK87" s="101"/>
      <c r="HL87" s="101"/>
      <c r="HM87" s="101"/>
      <c r="HN87" s="101"/>
      <c r="HO87" s="101"/>
      <c r="HP87" s="101"/>
      <c r="HQ87" s="101"/>
      <c r="HR87" s="101"/>
      <c r="HS87" s="101"/>
      <c r="HT87" s="101"/>
      <c r="HU87" s="101"/>
      <c r="HV87" s="101"/>
      <c r="HW87" s="101"/>
      <c r="HX87" s="101"/>
      <c r="HY87" s="101"/>
      <c r="HZ87" s="101"/>
      <c r="IA87" s="101"/>
      <c r="IB87" s="101"/>
      <c r="IC87" s="101"/>
      <c r="ID87" s="101"/>
      <c r="IE87" s="101"/>
      <c r="IF87" s="101"/>
      <c r="IG87" s="101"/>
      <c r="IH87" s="101"/>
      <c r="II87" s="101"/>
      <c r="IJ87" s="101"/>
      <c r="IK87" s="101"/>
      <c r="IL87" s="101"/>
      <c r="IM87" s="101"/>
      <c r="IN87" s="101"/>
      <c r="IO87" s="101"/>
      <c r="IP87" s="101"/>
      <c r="IQ87" s="101"/>
    </row>
    <row r="88" spans="1:251" x14ac:dyDescent="0.2">
      <c r="A88" s="137" t="s">
        <v>101</v>
      </c>
      <c r="B88" s="130">
        <v>40</v>
      </c>
      <c r="C88" s="129">
        <v>3.2</v>
      </c>
      <c r="D88" s="129">
        <v>0.4</v>
      </c>
      <c r="E88" s="129">
        <v>20.399999999999999</v>
      </c>
      <c r="F88" s="129">
        <v>100</v>
      </c>
      <c r="G88" s="149">
        <v>11</v>
      </c>
      <c r="H88" s="131" t="s">
        <v>25</v>
      </c>
    </row>
    <row r="89" spans="1:251" x14ac:dyDescent="0.2">
      <c r="A89" s="93" t="s">
        <v>26</v>
      </c>
      <c r="B89" s="143">
        <f t="shared" ref="B89:F89" si="13">SUM(B83:B88)</f>
        <v>810</v>
      </c>
      <c r="C89" s="143">
        <f t="shared" si="13"/>
        <v>34.520000000000003</v>
      </c>
      <c r="D89" s="143">
        <f t="shared" si="13"/>
        <v>27.939999999999998</v>
      </c>
      <c r="E89" s="143">
        <f t="shared" si="13"/>
        <v>120.91</v>
      </c>
      <c r="F89" s="143">
        <f t="shared" si="13"/>
        <v>901.45</v>
      </c>
      <c r="G89" s="94"/>
      <c r="H89" s="95"/>
    </row>
    <row r="90" spans="1:251" x14ac:dyDescent="0.2">
      <c r="A90" s="182" t="s">
        <v>149</v>
      </c>
      <c r="B90" s="182"/>
      <c r="C90" s="182"/>
      <c r="D90" s="182"/>
      <c r="E90" s="182"/>
      <c r="F90" s="182"/>
      <c r="G90" s="182"/>
      <c r="H90" s="182"/>
    </row>
    <row r="91" spans="1:251" s="146" customFormat="1" ht="11.25" customHeight="1" x14ac:dyDescent="0.2">
      <c r="A91" s="137" t="s">
        <v>184</v>
      </c>
      <c r="B91" s="129">
        <v>100</v>
      </c>
      <c r="C91" s="135">
        <v>8.5</v>
      </c>
      <c r="D91" s="135">
        <v>8.85</v>
      </c>
      <c r="E91" s="135">
        <v>38.880000000000003</v>
      </c>
      <c r="F91" s="135">
        <v>244.8</v>
      </c>
      <c r="G91" s="129" t="s">
        <v>185</v>
      </c>
      <c r="H91" s="147" t="s">
        <v>186</v>
      </c>
    </row>
    <row r="92" spans="1:251" ht="12" customHeight="1" x14ac:dyDescent="0.2">
      <c r="A92" s="95" t="s">
        <v>150</v>
      </c>
      <c r="B92" s="129">
        <v>100</v>
      </c>
      <c r="C92" s="129">
        <v>0.4</v>
      </c>
      <c r="D92" s="129">
        <v>0.4</v>
      </c>
      <c r="E92" s="129">
        <v>9.8000000000000007</v>
      </c>
      <c r="F92" s="129">
        <v>47</v>
      </c>
      <c r="G92" s="130" t="s">
        <v>151</v>
      </c>
      <c r="H92" s="95" t="s">
        <v>152</v>
      </c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153"/>
      <c r="CB92" s="153"/>
      <c r="CC92" s="153"/>
      <c r="CD92" s="153"/>
      <c r="CE92" s="153"/>
      <c r="CF92" s="153"/>
      <c r="CG92" s="153"/>
      <c r="CH92" s="153"/>
      <c r="CI92" s="153"/>
      <c r="CJ92" s="153"/>
      <c r="CK92" s="153"/>
      <c r="CL92" s="153"/>
      <c r="CM92" s="153"/>
      <c r="CN92" s="153"/>
      <c r="CO92" s="153"/>
      <c r="CP92" s="153"/>
      <c r="CQ92" s="153"/>
      <c r="CR92" s="153"/>
      <c r="CS92" s="153"/>
      <c r="CT92" s="153"/>
      <c r="CU92" s="153"/>
      <c r="CV92" s="153"/>
      <c r="CW92" s="153"/>
      <c r="CX92" s="153"/>
      <c r="CY92" s="153"/>
      <c r="CZ92" s="153"/>
      <c r="DA92" s="153"/>
      <c r="DB92" s="153"/>
      <c r="DC92" s="153"/>
      <c r="DD92" s="153"/>
      <c r="DE92" s="153"/>
      <c r="DF92" s="153"/>
      <c r="DG92" s="153"/>
      <c r="DH92" s="153"/>
      <c r="DI92" s="153"/>
      <c r="DJ92" s="153"/>
      <c r="DK92" s="153"/>
      <c r="DL92" s="153"/>
      <c r="DM92" s="153"/>
      <c r="DN92" s="153"/>
      <c r="DO92" s="153"/>
      <c r="DP92" s="153"/>
      <c r="DQ92" s="153"/>
      <c r="DR92" s="153"/>
      <c r="DS92" s="153"/>
      <c r="DT92" s="153"/>
      <c r="DU92" s="153"/>
      <c r="DV92" s="153"/>
      <c r="DW92" s="153"/>
      <c r="DX92" s="153"/>
      <c r="DY92" s="153"/>
      <c r="DZ92" s="153"/>
      <c r="EA92" s="153"/>
      <c r="EB92" s="153"/>
      <c r="EC92" s="153"/>
      <c r="ED92" s="153"/>
      <c r="EE92" s="153"/>
      <c r="EF92" s="153"/>
      <c r="EG92" s="153"/>
      <c r="EH92" s="153"/>
      <c r="EI92" s="153"/>
      <c r="EJ92" s="153"/>
      <c r="EK92" s="153"/>
      <c r="EL92" s="153"/>
      <c r="EM92" s="153"/>
      <c r="EN92" s="153"/>
      <c r="EO92" s="153"/>
      <c r="EP92" s="153"/>
      <c r="EQ92" s="153"/>
      <c r="ER92" s="153"/>
      <c r="ES92" s="153"/>
      <c r="ET92" s="153"/>
      <c r="EU92" s="153"/>
      <c r="EV92" s="153"/>
      <c r="EW92" s="153"/>
      <c r="EX92" s="153"/>
      <c r="EY92" s="153"/>
      <c r="EZ92" s="153"/>
      <c r="FA92" s="153"/>
      <c r="FB92" s="153"/>
      <c r="FC92" s="153"/>
      <c r="FD92" s="153"/>
      <c r="FE92" s="153"/>
      <c r="FF92" s="153"/>
      <c r="FG92" s="153"/>
      <c r="FH92" s="153"/>
      <c r="FI92" s="153"/>
      <c r="FJ92" s="153"/>
      <c r="FK92" s="153"/>
      <c r="FL92" s="153"/>
      <c r="FM92" s="153"/>
      <c r="FN92" s="153"/>
      <c r="FO92" s="153"/>
      <c r="FP92" s="153"/>
      <c r="FQ92" s="153"/>
      <c r="FR92" s="153"/>
      <c r="FS92" s="153"/>
      <c r="FT92" s="153"/>
      <c r="FU92" s="153"/>
      <c r="FV92" s="153"/>
      <c r="FW92" s="153"/>
      <c r="FX92" s="153"/>
      <c r="FY92" s="153"/>
      <c r="FZ92" s="153"/>
      <c r="GA92" s="153"/>
      <c r="GB92" s="153"/>
      <c r="GC92" s="153"/>
      <c r="GD92" s="153"/>
      <c r="GE92" s="153"/>
      <c r="GF92" s="153"/>
      <c r="GG92" s="153"/>
      <c r="GH92" s="153"/>
      <c r="GI92" s="153"/>
      <c r="GJ92" s="153"/>
      <c r="GK92" s="153"/>
      <c r="GL92" s="153"/>
      <c r="GM92" s="153"/>
      <c r="GN92" s="153"/>
      <c r="GO92" s="153"/>
      <c r="GP92" s="153"/>
      <c r="GQ92" s="153"/>
      <c r="GR92" s="153"/>
      <c r="GS92" s="153"/>
      <c r="GT92" s="153"/>
      <c r="GU92" s="153"/>
      <c r="GV92" s="153"/>
      <c r="GW92" s="153"/>
      <c r="GX92" s="153"/>
      <c r="GY92" s="153"/>
      <c r="GZ92" s="153"/>
      <c r="HA92" s="153"/>
      <c r="HB92" s="153"/>
      <c r="HC92" s="153"/>
      <c r="HD92" s="153"/>
      <c r="HE92" s="153"/>
      <c r="HF92" s="153"/>
      <c r="HG92" s="153"/>
      <c r="HH92" s="153"/>
      <c r="HI92" s="153"/>
      <c r="HJ92" s="153"/>
      <c r="HK92" s="153"/>
      <c r="HL92" s="153"/>
      <c r="HM92" s="153"/>
      <c r="HN92" s="153"/>
      <c r="HO92" s="153"/>
      <c r="HP92" s="153"/>
      <c r="HQ92" s="153"/>
      <c r="HR92" s="153"/>
      <c r="HS92" s="153"/>
      <c r="HT92" s="153"/>
      <c r="HU92" s="153"/>
      <c r="HV92" s="153"/>
      <c r="HW92" s="153"/>
      <c r="HX92" s="153"/>
      <c r="HY92" s="153"/>
      <c r="HZ92" s="153"/>
      <c r="IA92" s="153"/>
      <c r="IB92" s="153"/>
      <c r="IC92" s="153"/>
      <c r="ID92" s="153"/>
      <c r="IE92" s="153"/>
      <c r="IF92" s="153"/>
      <c r="IG92" s="153"/>
      <c r="IH92" s="153"/>
      <c r="II92" s="153"/>
      <c r="IJ92" s="153"/>
      <c r="IK92" s="153"/>
      <c r="IL92" s="153"/>
      <c r="IM92" s="153"/>
      <c r="IN92" s="153"/>
      <c r="IO92" s="153"/>
      <c r="IP92" s="153"/>
      <c r="IQ92" s="153"/>
    </row>
    <row r="93" spans="1:251" x14ac:dyDescent="0.2">
      <c r="A93" s="145" t="s">
        <v>20</v>
      </c>
      <c r="B93" s="129">
        <v>222</v>
      </c>
      <c r="C93" s="130">
        <v>0.13</v>
      </c>
      <c r="D93" s="130">
        <v>0.02</v>
      </c>
      <c r="E93" s="130">
        <v>15.2</v>
      </c>
      <c r="F93" s="130">
        <v>62</v>
      </c>
      <c r="G93" s="130" t="s">
        <v>21</v>
      </c>
      <c r="H93" s="137" t="s">
        <v>22</v>
      </c>
    </row>
    <row r="94" spans="1:251" x14ac:dyDescent="0.2">
      <c r="A94" s="93" t="s">
        <v>26</v>
      </c>
      <c r="B94" s="94">
        <f t="shared" ref="B94:F94" si="14">SUM(B91:B93)</f>
        <v>422</v>
      </c>
      <c r="C94" s="94">
        <f t="shared" si="14"/>
        <v>9.0300000000000011</v>
      </c>
      <c r="D94" s="94">
        <f t="shared" si="14"/>
        <v>9.27</v>
      </c>
      <c r="E94" s="94">
        <f t="shared" si="14"/>
        <v>63.88000000000001</v>
      </c>
      <c r="F94" s="94">
        <f t="shared" si="14"/>
        <v>353.8</v>
      </c>
      <c r="G94" s="94"/>
      <c r="H94" s="95"/>
    </row>
    <row r="95" spans="1:251" x14ac:dyDescent="0.2">
      <c r="A95" s="93" t="s">
        <v>120</v>
      </c>
      <c r="B95" s="94">
        <f t="shared" ref="B95:F95" si="15">SUM(B81,B89,B94)</f>
        <v>1794</v>
      </c>
      <c r="C95" s="94">
        <f t="shared" si="15"/>
        <v>64.100000000000009</v>
      </c>
      <c r="D95" s="94">
        <f t="shared" si="15"/>
        <v>58.149999999999991</v>
      </c>
      <c r="E95" s="94">
        <f t="shared" si="15"/>
        <v>261.51</v>
      </c>
      <c r="F95" s="94">
        <f t="shared" si="15"/>
        <v>1827.95</v>
      </c>
      <c r="G95" s="94"/>
      <c r="H95" s="95"/>
    </row>
    <row r="96" spans="1:251" x14ac:dyDescent="0.2">
      <c r="A96" s="184" t="s">
        <v>64</v>
      </c>
      <c r="B96" s="184"/>
      <c r="C96" s="184"/>
      <c r="D96" s="184"/>
      <c r="E96" s="184"/>
      <c r="F96" s="184"/>
      <c r="G96" s="184"/>
      <c r="H96" s="184"/>
    </row>
    <row r="97" spans="1:251" x14ac:dyDescent="0.2">
      <c r="A97" s="182" t="s">
        <v>98</v>
      </c>
      <c r="B97" s="184" t="s">
        <v>128</v>
      </c>
      <c r="C97" s="184"/>
      <c r="D97" s="184"/>
      <c r="E97" s="184"/>
      <c r="F97" s="184"/>
      <c r="G97" s="182" t="s">
        <v>9</v>
      </c>
      <c r="H97" s="182" t="s">
        <v>100</v>
      </c>
    </row>
    <row r="98" spans="1:251" ht="17.25" customHeight="1" x14ac:dyDescent="0.2">
      <c r="A98" s="182"/>
      <c r="B98" s="94" t="s">
        <v>4</v>
      </c>
      <c r="C98" s="94" t="s">
        <v>129</v>
      </c>
      <c r="D98" s="94" t="s">
        <v>130</v>
      </c>
      <c r="E98" s="94" t="s">
        <v>99</v>
      </c>
      <c r="F98" s="94" t="s">
        <v>8</v>
      </c>
      <c r="G98" s="182"/>
      <c r="H98" s="182"/>
    </row>
    <row r="99" spans="1:251" x14ac:dyDescent="0.2">
      <c r="A99" s="182" t="s">
        <v>131</v>
      </c>
      <c r="B99" s="182"/>
      <c r="C99" s="182"/>
      <c r="D99" s="182"/>
      <c r="E99" s="182"/>
      <c r="F99" s="182"/>
      <c r="G99" s="182"/>
      <c r="H99" s="182"/>
    </row>
    <row r="100" spans="1:251" ht="11.4" customHeight="1" x14ac:dyDescent="0.2">
      <c r="A100" s="95" t="s">
        <v>187</v>
      </c>
      <c r="B100" s="135">
        <v>250</v>
      </c>
      <c r="C100" s="139">
        <v>10.34</v>
      </c>
      <c r="D100" s="139">
        <v>13.27</v>
      </c>
      <c r="E100" s="139">
        <v>53.18</v>
      </c>
      <c r="F100" s="139">
        <v>374.4</v>
      </c>
      <c r="G100" s="138" t="s">
        <v>286</v>
      </c>
      <c r="H100" s="141" t="s">
        <v>188</v>
      </c>
    </row>
    <row r="101" spans="1:251" ht="11.4" customHeight="1" x14ac:dyDescent="0.2">
      <c r="A101" s="95" t="s">
        <v>134</v>
      </c>
      <c r="B101" s="132">
        <v>30</v>
      </c>
      <c r="C101" s="133">
        <v>6.96</v>
      </c>
      <c r="D101" s="133">
        <v>8.85</v>
      </c>
      <c r="E101" s="133">
        <v>0</v>
      </c>
      <c r="F101" s="133">
        <v>108</v>
      </c>
      <c r="G101" s="149" t="s">
        <v>135</v>
      </c>
      <c r="H101" s="95" t="s">
        <v>136</v>
      </c>
    </row>
    <row r="102" spans="1:251" x14ac:dyDescent="0.2">
      <c r="A102" s="131" t="s">
        <v>137</v>
      </c>
      <c r="B102" s="140">
        <v>60</v>
      </c>
      <c r="C102" s="162">
        <v>5.7</v>
      </c>
      <c r="D102" s="162">
        <v>1.8</v>
      </c>
      <c r="E102" s="162">
        <v>31.2</v>
      </c>
      <c r="F102" s="162">
        <v>159</v>
      </c>
      <c r="G102" s="130" t="s">
        <v>138</v>
      </c>
      <c r="H102" s="141" t="s">
        <v>139</v>
      </c>
    </row>
    <row r="103" spans="1:251" s="146" customFormat="1" x14ac:dyDescent="0.2">
      <c r="A103" s="131" t="s">
        <v>37</v>
      </c>
      <c r="B103" s="130">
        <v>215</v>
      </c>
      <c r="C103" s="130">
        <v>7.0000000000000007E-2</v>
      </c>
      <c r="D103" s="130">
        <v>0.02</v>
      </c>
      <c r="E103" s="130">
        <v>15</v>
      </c>
      <c r="F103" s="130">
        <v>60</v>
      </c>
      <c r="G103" s="130" t="s">
        <v>38</v>
      </c>
      <c r="H103" s="95" t="s">
        <v>39</v>
      </c>
    </row>
    <row r="104" spans="1:251" x14ac:dyDescent="0.2">
      <c r="A104" s="93" t="s">
        <v>26</v>
      </c>
      <c r="B104" s="94">
        <f t="shared" ref="B104:F104" si="16">SUM(B100:B103)</f>
        <v>555</v>
      </c>
      <c r="C104" s="94">
        <f t="shared" si="16"/>
        <v>23.07</v>
      </c>
      <c r="D104" s="94">
        <f t="shared" si="16"/>
        <v>23.939999999999998</v>
      </c>
      <c r="E104" s="94">
        <f t="shared" si="16"/>
        <v>99.38</v>
      </c>
      <c r="F104" s="94">
        <f t="shared" si="16"/>
        <v>701.4</v>
      </c>
      <c r="G104" s="94"/>
      <c r="H104" s="95"/>
    </row>
    <row r="105" spans="1:251" x14ac:dyDescent="0.2">
      <c r="A105" s="184" t="s">
        <v>140</v>
      </c>
      <c r="B105" s="184"/>
      <c r="C105" s="184"/>
      <c r="D105" s="184"/>
      <c r="E105" s="184"/>
      <c r="F105" s="184"/>
      <c r="G105" s="184"/>
      <c r="H105" s="184"/>
    </row>
    <row r="106" spans="1:251" ht="12.75" customHeight="1" x14ac:dyDescent="0.2">
      <c r="A106" s="95" t="s">
        <v>189</v>
      </c>
      <c r="B106" s="129">
        <v>250</v>
      </c>
      <c r="C106" s="148">
        <v>2.0299999999999998</v>
      </c>
      <c r="D106" s="148">
        <v>2.74</v>
      </c>
      <c r="E106" s="148">
        <v>16.27</v>
      </c>
      <c r="F106" s="148">
        <v>96.41</v>
      </c>
      <c r="G106" s="129" t="s">
        <v>190</v>
      </c>
      <c r="H106" s="131" t="s">
        <v>191</v>
      </c>
    </row>
    <row r="107" spans="1:251" ht="12" customHeight="1" x14ac:dyDescent="0.2">
      <c r="A107" s="95" t="s">
        <v>192</v>
      </c>
      <c r="B107" s="140">
        <v>100</v>
      </c>
      <c r="C107" s="133">
        <v>13.1</v>
      </c>
      <c r="D107" s="133">
        <v>15.2</v>
      </c>
      <c r="E107" s="133">
        <v>12.5</v>
      </c>
      <c r="F107" s="133">
        <v>259.60000000000002</v>
      </c>
      <c r="G107" s="149" t="s">
        <v>193</v>
      </c>
      <c r="H107" s="163" t="s">
        <v>194</v>
      </c>
    </row>
    <row r="108" spans="1:251" ht="11.25" customHeight="1" x14ac:dyDescent="0.2">
      <c r="A108" s="131" t="s">
        <v>49</v>
      </c>
      <c r="B108" s="130">
        <v>180</v>
      </c>
      <c r="C108" s="150">
        <v>3.67</v>
      </c>
      <c r="D108" s="150">
        <v>5.76</v>
      </c>
      <c r="E108" s="150">
        <v>24.53</v>
      </c>
      <c r="F108" s="150">
        <v>164.7</v>
      </c>
      <c r="G108" s="130" t="s">
        <v>50</v>
      </c>
      <c r="H108" s="131" t="s">
        <v>51</v>
      </c>
    </row>
    <row r="109" spans="1:251" ht="20.399999999999999" x14ac:dyDescent="0.2">
      <c r="A109" s="137" t="s">
        <v>238</v>
      </c>
      <c r="B109" s="129">
        <v>100</v>
      </c>
      <c r="C109" s="129">
        <v>1.62</v>
      </c>
      <c r="D109" s="129">
        <v>10.050000000000001</v>
      </c>
      <c r="E109" s="129">
        <v>5.88</v>
      </c>
      <c r="F109" s="129">
        <v>116.1</v>
      </c>
      <c r="G109" s="129">
        <v>306</v>
      </c>
      <c r="H109" s="131" t="s">
        <v>239</v>
      </c>
    </row>
    <row r="110" spans="1:251" x14ac:dyDescent="0.2">
      <c r="A110" s="95" t="s">
        <v>146</v>
      </c>
      <c r="B110" s="130">
        <v>200</v>
      </c>
      <c r="C110" s="155">
        <v>0.15</v>
      </c>
      <c r="D110" s="155">
        <v>0.06</v>
      </c>
      <c r="E110" s="155">
        <v>20.65</v>
      </c>
      <c r="F110" s="155">
        <v>82.9</v>
      </c>
      <c r="G110" s="129" t="s">
        <v>147</v>
      </c>
      <c r="H110" s="131" t="s">
        <v>148</v>
      </c>
    </row>
    <row r="111" spans="1:251" x14ac:dyDescent="0.2">
      <c r="A111" s="137" t="s">
        <v>40</v>
      </c>
      <c r="B111" s="140">
        <v>50</v>
      </c>
      <c r="C111" s="151">
        <v>3.3</v>
      </c>
      <c r="D111" s="151">
        <v>0.5</v>
      </c>
      <c r="E111" s="151">
        <v>21.5</v>
      </c>
      <c r="F111" s="151">
        <v>106.3</v>
      </c>
      <c r="G111" s="125" t="s">
        <v>204</v>
      </c>
      <c r="H111" s="95" t="s">
        <v>41</v>
      </c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1"/>
      <c r="DD111" s="101"/>
      <c r="DE111" s="101"/>
      <c r="DF111" s="101"/>
      <c r="DG111" s="101"/>
      <c r="DH111" s="101"/>
      <c r="DI111" s="101"/>
      <c r="DJ111" s="101"/>
      <c r="DK111" s="101"/>
      <c r="DL111" s="101"/>
      <c r="DM111" s="101"/>
      <c r="DN111" s="101"/>
      <c r="DO111" s="101"/>
      <c r="DP111" s="101"/>
      <c r="DQ111" s="101"/>
      <c r="DR111" s="101"/>
      <c r="DS111" s="101"/>
      <c r="DT111" s="101"/>
      <c r="DU111" s="101"/>
      <c r="DV111" s="101"/>
      <c r="DW111" s="101"/>
      <c r="DX111" s="101"/>
      <c r="DY111" s="101"/>
      <c r="DZ111" s="101"/>
      <c r="EA111" s="101"/>
      <c r="EB111" s="101"/>
      <c r="EC111" s="101"/>
      <c r="ED111" s="101"/>
      <c r="EE111" s="101"/>
      <c r="EF111" s="101"/>
      <c r="EG111" s="101"/>
      <c r="EH111" s="101"/>
      <c r="EI111" s="101"/>
      <c r="EJ111" s="101"/>
      <c r="EK111" s="101"/>
      <c r="EL111" s="101"/>
      <c r="EM111" s="101"/>
      <c r="EN111" s="101"/>
      <c r="EO111" s="101"/>
      <c r="EP111" s="101"/>
      <c r="EQ111" s="101"/>
      <c r="ER111" s="101"/>
      <c r="ES111" s="101"/>
      <c r="ET111" s="101"/>
      <c r="EU111" s="101"/>
      <c r="EV111" s="101"/>
      <c r="EW111" s="101"/>
      <c r="EX111" s="101"/>
      <c r="EY111" s="101"/>
      <c r="EZ111" s="101"/>
      <c r="FA111" s="101"/>
      <c r="FB111" s="101"/>
      <c r="FC111" s="101"/>
      <c r="FD111" s="101"/>
      <c r="FE111" s="101"/>
      <c r="FF111" s="101"/>
      <c r="FG111" s="101"/>
      <c r="FH111" s="101"/>
      <c r="FI111" s="101"/>
      <c r="FJ111" s="101"/>
      <c r="FK111" s="101"/>
      <c r="FL111" s="101"/>
      <c r="FM111" s="101"/>
      <c r="FN111" s="101"/>
      <c r="FO111" s="101"/>
      <c r="FP111" s="101"/>
      <c r="FQ111" s="101"/>
      <c r="FR111" s="101"/>
      <c r="FS111" s="101"/>
      <c r="FT111" s="101"/>
      <c r="FU111" s="101"/>
      <c r="FV111" s="101"/>
      <c r="FW111" s="101"/>
      <c r="FX111" s="101"/>
      <c r="FY111" s="101"/>
      <c r="FZ111" s="101"/>
      <c r="GA111" s="101"/>
      <c r="GB111" s="101"/>
      <c r="GC111" s="101"/>
      <c r="GD111" s="101"/>
      <c r="GE111" s="101"/>
      <c r="GF111" s="101"/>
      <c r="GG111" s="101"/>
      <c r="GH111" s="101"/>
      <c r="GI111" s="101"/>
      <c r="GJ111" s="101"/>
      <c r="GK111" s="101"/>
      <c r="GL111" s="101"/>
      <c r="GM111" s="101"/>
      <c r="GN111" s="101"/>
      <c r="GO111" s="101"/>
      <c r="GP111" s="101"/>
      <c r="GQ111" s="101"/>
      <c r="GR111" s="101"/>
      <c r="GS111" s="101"/>
      <c r="GT111" s="101"/>
      <c r="GU111" s="101"/>
      <c r="GV111" s="101"/>
      <c r="GW111" s="101"/>
      <c r="GX111" s="101"/>
      <c r="GY111" s="101"/>
      <c r="GZ111" s="101"/>
      <c r="HA111" s="101"/>
      <c r="HB111" s="101"/>
      <c r="HC111" s="101"/>
      <c r="HD111" s="101"/>
      <c r="HE111" s="101"/>
      <c r="HF111" s="101"/>
      <c r="HG111" s="101"/>
      <c r="HH111" s="101"/>
      <c r="HI111" s="101"/>
      <c r="HJ111" s="101"/>
      <c r="HK111" s="101"/>
      <c r="HL111" s="101"/>
      <c r="HM111" s="101"/>
      <c r="HN111" s="101"/>
      <c r="HO111" s="101"/>
      <c r="HP111" s="101"/>
      <c r="HQ111" s="101"/>
      <c r="HR111" s="101"/>
      <c r="HS111" s="101"/>
      <c r="HT111" s="101"/>
      <c r="HU111" s="101"/>
      <c r="HV111" s="101"/>
      <c r="HW111" s="101"/>
      <c r="HX111" s="101"/>
      <c r="HY111" s="101"/>
      <c r="HZ111" s="101"/>
      <c r="IA111" s="101"/>
      <c r="IB111" s="101"/>
      <c r="IC111" s="101"/>
      <c r="ID111" s="101"/>
      <c r="IE111" s="101"/>
      <c r="IF111" s="101"/>
      <c r="IG111" s="101"/>
      <c r="IH111" s="101"/>
      <c r="II111" s="101"/>
      <c r="IJ111" s="101"/>
      <c r="IK111" s="101"/>
      <c r="IL111" s="101"/>
      <c r="IM111" s="101"/>
      <c r="IN111" s="101"/>
      <c r="IO111" s="101"/>
      <c r="IP111" s="101"/>
      <c r="IQ111" s="101"/>
    </row>
    <row r="112" spans="1:251" x14ac:dyDescent="0.2">
      <c r="A112" s="137" t="s">
        <v>101</v>
      </c>
      <c r="B112" s="132">
        <v>50</v>
      </c>
      <c r="C112" s="133">
        <v>4</v>
      </c>
      <c r="D112" s="133">
        <v>0.5</v>
      </c>
      <c r="E112" s="133">
        <v>25.5</v>
      </c>
      <c r="F112" s="133">
        <v>125</v>
      </c>
      <c r="G112" s="149" t="s">
        <v>284</v>
      </c>
      <c r="H112" s="131" t="s">
        <v>25</v>
      </c>
    </row>
    <row r="113" spans="1:251" x14ac:dyDescent="0.2">
      <c r="A113" s="93" t="s">
        <v>26</v>
      </c>
      <c r="B113" s="143">
        <f t="shared" ref="B113:F113" si="17">SUM(B106:B112)</f>
        <v>930</v>
      </c>
      <c r="C113" s="143">
        <f t="shared" si="17"/>
        <v>27.869999999999997</v>
      </c>
      <c r="D113" s="143">
        <f t="shared" si="17"/>
        <v>34.81</v>
      </c>
      <c r="E113" s="143">
        <f t="shared" si="17"/>
        <v>126.83</v>
      </c>
      <c r="F113" s="143">
        <f t="shared" si="17"/>
        <v>951.01</v>
      </c>
      <c r="G113" s="94"/>
      <c r="H113" s="95"/>
    </row>
    <row r="114" spans="1:251" x14ac:dyDescent="0.2">
      <c r="A114" s="182" t="s">
        <v>149</v>
      </c>
      <c r="B114" s="182"/>
      <c r="C114" s="182"/>
      <c r="D114" s="182"/>
      <c r="E114" s="182"/>
      <c r="F114" s="182"/>
      <c r="G114" s="182"/>
      <c r="H114" s="182"/>
    </row>
    <row r="115" spans="1:251" x14ac:dyDescent="0.2">
      <c r="A115" s="131" t="s">
        <v>195</v>
      </c>
      <c r="B115" s="130">
        <v>80</v>
      </c>
      <c r="C115" s="135">
        <v>10.199999999999999</v>
      </c>
      <c r="D115" s="135">
        <v>11.3</v>
      </c>
      <c r="E115" s="135">
        <v>30.1</v>
      </c>
      <c r="F115" s="135">
        <v>266.39999999999998</v>
      </c>
      <c r="G115" s="130" t="s">
        <v>196</v>
      </c>
      <c r="H115" s="131" t="s">
        <v>197</v>
      </c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  <c r="BI115" s="153"/>
      <c r="BJ115" s="153"/>
      <c r="BK115" s="153"/>
      <c r="BL115" s="153"/>
      <c r="BM115" s="153"/>
      <c r="BN115" s="153"/>
      <c r="BO115" s="153"/>
      <c r="BP115" s="153"/>
      <c r="BQ115" s="153"/>
      <c r="BR115" s="153"/>
      <c r="BS115" s="153"/>
      <c r="BT115" s="153"/>
      <c r="BU115" s="153"/>
      <c r="BV115" s="153"/>
      <c r="BW115" s="153"/>
      <c r="BX115" s="153"/>
      <c r="BY115" s="153"/>
      <c r="BZ115" s="153"/>
      <c r="CA115" s="153"/>
      <c r="CB115" s="153"/>
      <c r="CC115" s="153"/>
      <c r="CD115" s="153"/>
      <c r="CE115" s="153"/>
      <c r="CF115" s="153"/>
      <c r="CG115" s="153"/>
      <c r="CH115" s="153"/>
      <c r="CI115" s="153"/>
      <c r="CJ115" s="153"/>
      <c r="CK115" s="153"/>
      <c r="CL115" s="153"/>
      <c r="CM115" s="153"/>
      <c r="CN115" s="153"/>
      <c r="CO115" s="153"/>
      <c r="CP115" s="153"/>
      <c r="CQ115" s="153"/>
      <c r="CR115" s="153"/>
      <c r="CS115" s="153"/>
      <c r="CT115" s="153"/>
      <c r="CU115" s="153"/>
      <c r="CV115" s="153"/>
      <c r="CW115" s="153"/>
      <c r="CX115" s="153"/>
      <c r="CY115" s="153"/>
      <c r="CZ115" s="153"/>
      <c r="DA115" s="153"/>
      <c r="DB115" s="153"/>
      <c r="DC115" s="153"/>
      <c r="DD115" s="153"/>
      <c r="DE115" s="153"/>
      <c r="DF115" s="153"/>
      <c r="DG115" s="153"/>
      <c r="DH115" s="153"/>
      <c r="DI115" s="153"/>
      <c r="DJ115" s="153"/>
      <c r="DK115" s="153"/>
      <c r="DL115" s="153"/>
      <c r="DM115" s="153"/>
      <c r="DN115" s="153"/>
      <c r="DO115" s="153"/>
      <c r="DP115" s="153"/>
      <c r="DQ115" s="153"/>
      <c r="DR115" s="153"/>
      <c r="DS115" s="153"/>
      <c r="DT115" s="153"/>
      <c r="DU115" s="153"/>
      <c r="DV115" s="153"/>
      <c r="DW115" s="153"/>
      <c r="DX115" s="153"/>
      <c r="DY115" s="153"/>
      <c r="DZ115" s="153"/>
      <c r="EA115" s="153"/>
      <c r="EB115" s="153"/>
      <c r="EC115" s="153"/>
      <c r="ED115" s="153"/>
      <c r="EE115" s="153"/>
      <c r="EF115" s="153"/>
      <c r="EG115" s="153"/>
      <c r="EH115" s="153"/>
      <c r="EI115" s="153"/>
      <c r="EJ115" s="153"/>
      <c r="EK115" s="153"/>
      <c r="EL115" s="153"/>
      <c r="EM115" s="153"/>
      <c r="EN115" s="153"/>
      <c r="EO115" s="153"/>
      <c r="EP115" s="153"/>
      <c r="EQ115" s="153"/>
      <c r="ER115" s="153"/>
      <c r="ES115" s="153"/>
      <c r="ET115" s="153"/>
      <c r="EU115" s="153"/>
      <c r="EV115" s="153"/>
      <c r="EW115" s="153"/>
      <c r="EX115" s="153"/>
      <c r="EY115" s="153"/>
      <c r="EZ115" s="153"/>
      <c r="FA115" s="153"/>
      <c r="FB115" s="153"/>
      <c r="FC115" s="153"/>
      <c r="FD115" s="153"/>
      <c r="FE115" s="153"/>
      <c r="FF115" s="153"/>
      <c r="FG115" s="153"/>
      <c r="FH115" s="153"/>
      <c r="FI115" s="153"/>
      <c r="FJ115" s="153"/>
      <c r="FK115" s="153"/>
      <c r="FL115" s="153"/>
      <c r="FM115" s="153"/>
      <c r="FN115" s="153"/>
      <c r="FO115" s="153"/>
      <c r="FP115" s="153"/>
      <c r="FQ115" s="153"/>
      <c r="FR115" s="153"/>
      <c r="FS115" s="153"/>
      <c r="FT115" s="153"/>
      <c r="FU115" s="153"/>
      <c r="FV115" s="153"/>
      <c r="FW115" s="153"/>
      <c r="FX115" s="153"/>
      <c r="FY115" s="153"/>
      <c r="FZ115" s="153"/>
      <c r="GA115" s="153"/>
      <c r="GB115" s="153"/>
      <c r="GC115" s="153"/>
      <c r="GD115" s="153"/>
      <c r="GE115" s="153"/>
      <c r="GF115" s="153"/>
      <c r="GG115" s="153"/>
      <c r="GH115" s="153"/>
      <c r="GI115" s="153"/>
      <c r="GJ115" s="153"/>
      <c r="GK115" s="153"/>
      <c r="GL115" s="153"/>
      <c r="GM115" s="153"/>
      <c r="GN115" s="153"/>
      <c r="GO115" s="153"/>
      <c r="GP115" s="153"/>
      <c r="GQ115" s="153"/>
      <c r="GR115" s="153"/>
      <c r="GS115" s="153"/>
      <c r="GT115" s="153"/>
      <c r="GU115" s="153"/>
      <c r="GV115" s="153"/>
      <c r="GW115" s="153"/>
      <c r="GX115" s="153"/>
      <c r="GY115" s="153"/>
      <c r="GZ115" s="153"/>
      <c r="HA115" s="153"/>
      <c r="HB115" s="153"/>
      <c r="HC115" s="153"/>
      <c r="HD115" s="153"/>
      <c r="HE115" s="153"/>
      <c r="HF115" s="153"/>
      <c r="HG115" s="153"/>
      <c r="HH115" s="153"/>
      <c r="HI115" s="153"/>
      <c r="HJ115" s="153"/>
      <c r="HK115" s="153"/>
      <c r="HL115" s="153"/>
      <c r="HM115" s="153"/>
      <c r="HN115" s="153"/>
      <c r="HO115" s="153"/>
      <c r="HP115" s="153"/>
      <c r="HQ115" s="153"/>
      <c r="HR115" s="153"/>
      <c r="HS115" s="153"/>
      <c r="HT115" s="153"/>
      <c r="HU115" s="153"/>
      <c r="HV115" s="153"/>
      <c r="HW115" s="153"/>
      <c r="HX115" s="153"/>
      <c r="HY115" s="153"/>
      <c r="HZ115" s="153"/>
      <c r="IA115" s="153"/>
      <c r="IB115" s="153"/>
      <c r="IC115" s="153"/>
      <c r="ID115" s="153"/>
      <c r="IE115" s="153"/>
      <c r="IF115" s="153"/>
      <c r="IG115" s="153"/>
      <c r="IH115" s="153"/>
      <c r="II115" s="153"/>
      <c r="IJ115" s="153"/>
      <c r="IK115" s="153"/>
      <c r="IL115" s="153"/>
      <c r="IM115" s="153"/>
      <c r="IN115" s="153"/>
      <c r="IO115" s="153"/>
      <c r="IP115" s="153"/>
      <c r="IQ115" s="153"/>
    </row>
    <row r="116" spans="1:251" ht="12" customHeight="1" x14ac:dyDescent="0.2">
      <c r="A116" s="95" t="s">
        <v>150</v>
      </c>
      <c r="B116" s="129">
        <v>100</v>
      </c>
      <c r="C116" s="129">
        <v>0.4</v>
      </c>
      <c r="D116" s="129">
        <v>0.4</v>
      </c>
      <c r="E116" s="129">
        <v>9.8000000000000007</v>
      </c>
      <c r="F116" s="129">
        <v>47</v>
      </c>
      <c r="G116" s="130" t="s">
        <v>151</v>
      </c>
      <c r="H116" s="95" t="s">
        <v>152</v>
      </c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  <c r="BI116" s="153"/>
      <c r="BJ116" s="153"/>
      <c r="BK116" s="153"/>
      <c r="BL116" s="153"/>
      <c r="BM116" s="153"/>
      <c r="BN116" s="153"/>
      <c r="BO116" s="153"/>
      <c r="BP116" s="153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153"/>
      <c r="CB116" s="153"/>
      <c r="CC116" s="153"/>
      <c r="CD116" s="153"/>
      <c r="CE116" s="153"/>
      <c r="CF116" s="153"/>
      <c r="CG116" s="153"/>
      <c r="CH116" s="153"/>
      <c r="CI116" s="153"/>
      <c r="CJ116" s="153"/>
      <c r="CK116" s="153"/>
      <c r="CL116" s="153"/>
      <c r="CM116" s="153"/>
      <c r="CN116" s="153"/>
      <c r="CO116" s="153"/>
      <c r="CP116" s="153"/>
      <c r="CQ116" s="153"/>
      <c r="CR116" s="153"/>
      <c r="CS116" s="153"/>
      <c r="CT116" s="153"/>
      <c r="CU116" s="153"/>
      <c r="CV116" s="153"/>
      <c r="CW116" s="153"/>
      <c r="CX116" s="153"/>
      <c r="CY116" s="153"/>
      <c r="CZ116" s="153"/>
      <c r="DA116" s="153"/>
      <c r="DB116" s="153"/>
      <c r="DC116" s="153"/>
      <c r="DD116" s="153"/>
      <c r="DE116" s="153"/>
      <c r="DF116" s="153"/>
      <c r="DG116" s="153"/>
      <c r="DH116" s="153"/>
      <c r="DI116" s="153"/>
      <c r="DJ116" s="153"/>
      <c r="DK116" s="153"/>
      <c r="DL116" s="153"/>
      <c r="DM116" s="153"/>
      <c r="DN116" s="153"/>
      <c r="DO116" s="153"/>
      <c r="DP116" s="153"/>
      <c r="DQ116" s="153"/>
      <c r="DR116" s="153"/>
      <c r="DS116" s="153"/>
      <c r="DT116" s="153"/>
      <c r="DU116" s="153"/>
      <c r="DV116" s="153"/>
      <c r="DW116" s="153"/>
      <c r="DX116" s="153"/>
      <c r="DY116" s="153"/>
      <c r="DZ116" s="153"/>
      <c r="EA116" s="153"/>
      <c r="EB116" s="153"/>
      <c r="EC116" s="153"/>
      <c r="ED116" s="153"/>
      <c r="EE116" s="153"/>
      <c r="EF116" s="153"/>
      <c r="EG116" s="153"/>
      <c r="EH116" s="153"/>
      <c r="EI116" s="153"/>
      <c r="EJ116" s="153"/>
      <c r="EK116" s="153"/>
      <c r="EL116" s="153"/>
      <c r="EM116" s="153"/>
      <c r="EN116" s="153"/>
      <c r="EO116" s="153"/>
      <c r="EP116" s="153"/>
      <c r="EQ116" s="153"/>
      <c r="ER116" s="153"/>
      <c r="ES116" s="153"/>
      <c r="ET116" s="153"/>
      <c r="EU116" s="153"/>
      <c r="EV116" s="153"/>
      <c r="EW116" s="153"/>
      <c r="EX116" s="153"/>
      <c r="EY116" s="153"/>
      <c r="EZ116" s="153"/>
      <c r="FA116" s="153"/>
      <c r="FB116" s="153"/>
      <c r="FC116" s="153"/>
      <c r="FD116" s="153"/>
      <c r="FE116" s="153"/>
      <c r="FF116" s="153"/>
      <c r="FG116" s="153"/>
      <c r="FH116" s="153"/>
      <c r="FI116" s="153"/>
      <c r="FJ116" s="153"/>
      <c r="FK116" s="153"/>
      <c r="FL116" s="153"/>
      <c r="FM116" s="153"/>
      <c r="FN116" s="153"/>
      <c r="FO116" s="153"/>
      <c r="FP116" s="153"/>
      <c r="FQ116" s="153"/>
      <c r="FR116" s="153"/>
      <c r="FS116" s="153"/>
      <c r="FT116" s="153"/>
      <c r="FU116" s="153"/>
      <c r="FV116" s="153"/>
      <c r="FW116" s="153"/>
      <c r="FX116" s="153"/>
      <c r="FY116" s="153"/>
      <c r="FZ116" s="153"/>
      <c r="GA116" s="153"/>
      <c r="GB116" s="153"/>
      <c r="GC116" s="153"/>
      <c r="GD116" s="153"/>
      <c r="GE116" s="153"/>
      <c r="GF116" s="153"/>
      <c r="GG116" s="153"/>
      <c r="GH116" s="153"/>
      <c r="GI116" s="153"/>
      <c r="GJ116" s="153"/>
      <c r="GK116" s="153"/>
      <c r="GL116" s="153"/>
      <c r="GM116" s="153"/>
      <c r="GN116" s="153"/>
      <c r="GO116" s="153"/>
      <c r="GP116" s="153"/>
      <c r="GQ116" s="153"/>
      <c r="GR116" s="153"/>
      <c r="GS116" s="153"/>
      <c r="GT116" s="153"/>
      <c r="GU116" s="153"/>
      <c r="GV116" s="153"/>
      <c r="GW116" s="153"/>
      <c r="GX116" s="153"/>
      <c r="GY116" s="153"/>
      <c r="GZ116" s="153"/>
      <c r="HA116" s="153"/>
      <c r="HB116" s="153"/>
      <c r="HC116" s="153"/>
      <c r="HD116" s="153"/>
      <c r="HE116" s="153"/>
      <c r="HF116" s="153"/>
      <c r="HG116" s="153"/>
      <c r="HH116" s="153"/>
      <c r="HI116" s="153"/>
      <c r="HJ116" s="153"/>
      <c r="HK116" s="153"/>
      <c r="HL116" s="153"/>
      <c r="HM116" s="153"/>
      <c r="HN116" s="153"/>
      <c r="HO116" s="153"/>
      <c r="HP116" s="153"/>
      <c r="HQ116" s="153"/>
      <c r="HR116" s="153"/>
      <c r="HS116" s="153"/>
      <c r="HT116" s="153"/>
      <c r="HU116" s="153"/>
      <c r="HV116" s="153"/>
      <c r="HW116" s="153"/>
      <c r="HX116" s="153"/>
      <c r="HY116" s="153"/>
      <c r="HZ116" s="153"/>
      <c r="IA116" s="153"/>
      <c r="IB116" s="153"/>
      <c r="IC116" s="153"/>
      <c r="ID116" s="153"/>
      <c r="IE116" s="153"/>
      <c r="IF116" s="153"/>
      <c r="IG116" s="153"/>
      <c r="IH116" s="153"/>
      <c r="II116" s="153"/>
      <c r="IJ116" s="153"/>
      <c r="IK116" s="153"/>
      <c r="IL116" s="153"/>
      <c r="IM116" s="153"/>
      <c r="IN116" s="153"/>
      <c r="IO116" s="153"/>
      <c r="IP116" s="153"/>
      <c r="IQ116" s="153"/>
    </row>
    <row r="117" spans="1:251" x14ac:dyDescent="0.2">
      <c r="A117" s="145" t="s">
        <v>20</v>
      </c>
      <c r="B117" s="129">
        <v>222</v>
      </c>
      <c r="C117" s="130">
        <v>0.13</v>
      </c>
      <c r="D117" s="130">
        <v>0.02</v>
      </c>
      <c r="E117" s="130">
        <v>15.2</v>
      </c>
      <c r="F117" s="130">
        <v>62</v>
      </c>
      <c r="G117" s="130" t="s">
        <v>21</v>
      </c>
      <c r="H117" s="137" t="s">
        <v>22</v>
      </c>
    </row>
    <row r="118" spans="1:251" x14ac:dyDescent="0.2">
      <c r="A118" s="93" t="s">
        <v>26</v>
      </c>
      <c r="B118" s="94">
        <f t="shared" ref="B118:F118" si="18">SUM(B115:B117)</f>
        <v>402</v>
      </c>
      <c r="C118" s="94">
        <f t="shared" si="18"/>
        <v>10.73</v>
      </c>
      <c r="D118" s="94">
        <f t="shared" si="18"/>
        <v>11.72</v>
      </c>
      <c r="E118" s="94">
        <f t="shared" si="18"/>
        <v>55.100000000000009</v>
      </c>
      <c r="F118" s="94">
        <f t="shared" si="18"/>
        <v>375.4</v>
      </c>
      <c r="G118" s="94"/>
      <c r="H118" s="95"/>
    </row>
    <row r="119" spans="1:251" x14ac:dyDescent="0.2">
      <c r="A119" s="93" t="s">
        <v>120</v>
      </c>
      <c r="B119" s="94">
        <f t="shared" ref="B119:F119" si="19">SUM(B104,B113,B118)</f>
        <v>1887</v>
      </c>
      <c r="C119" s="94">
        <f t="shared" si="19"/>
        <v>61.67</v>
      </c>
      <c r="D119" s="94">
        <f t="shared" si="19"/>
        <v>70.47</v>
      </c>
      <c r="E119" s="94">
        <f t="shared" si="19"/>
        <v>281.31</v>
      </c>
      <c r="F119" s="94">
        <f t="shared" si="19"/>
        <v>2027.81</v>
      </c>
      <c r="G119" s="94"/>
      <c r="H119" s="95"/>
    </row>
    <row r="120" spans="1:251" x14ac:dyDescent="0.2">
      <c r="A120" s="184" t="s">
        <v>69</v>
      </c>
      <c r="B120" s="184"/>
      <c r="C120" s="184"/>
      <c r="D120" s="184"/>
      <c r="E120" s="184"/>
      <c r="F120" s="184"/>
      <c r="G120" s="184"/>
      <c r="H120" s="184"/>
    </row>
    <row r="121" spans="1:251" x14ac:dyDescent="0.2">
      <c r="A121" s="182" t="s">
        <v>98</v>
      </c>
      <c r="B121" s="184" t="s">
        <v>128</v>
      </c>
      <c r="C121" s="184"/>
      <c r="D121" s="184"/>
      <c r="E121" s="184"/>
      <c r="F121" s="184"/>
      <c r="G121" s="182" t="s">
        <v>9</v>
      </c>
      <c r="H121" s="182" t="s">
        <v>100</v>
      </c>
    </row>
    <row r="122" spans="1:251" ht="18" customHeight="1" x14ac:dyDescent="0.2">
      <c r="A122" s="182"/>
      <c r="B122" s="94" t="s">
        <v>4</v>
      </c>
      <c r="C122" s="94" t="s">
        <v>129</v>
      </c>
      <c r="D122" s="94" t="s">
        <v>130</v>
      </c>
      <c r="E122" s="94" t="s">
        <v>99</v>
      </c>
      <c r="F122" s="94" t="s">
        <v>8</v>
      </c>
      <c r="G122" s="182"/>
      <c r="H122" s="182"/>
    </row>
    <row r="123" spans="1:251" x14ac:dyDescent="0.2">
      <c r="A123" s="182" t="s">
        <v>131</v>
      </c>
      <c r="B123" s="182"/>
      <c r="C123" s="183"/>
      <c r="D123" s="183"/>
      <c r="E123" s="183"/>
      <c r="F123" s="183"/>
      <c r="G123" s="182"/>
      <c r="H123" s="182"/>
    </row>
    <row r="124" spans="1:251" x14ac:dyDescent="0.2">
      <c r="A124" s="131" t="s">
        <v>198</v>
      </c>
      <c r="B124" s="132">
        <v>100</v>
      </c>
      <c r="C124" s="133">
        <v>11</v>
      </c>
      <c r="D124" s="133">
        <v>6.98</v>
      </c>
      <c r="E124" s="133">
        <v>13.1</v>
      </c>
      <c r="F124" s="133">
        <v>159.84</v>
      </c>
      <c r="G124" s="134" t="s">
        <v>199</v>
      </c>
      <c r="H124" s="163" t="s">
        <v>200</v>
      </c>
    </row>
    <row r="125" spans="1:251" x14ac:dyDescent="0.2">
      <c r="A125" s="95" t="s">
        <v>201</v>
      </c>
      <c r="B125" s="135">
        <v>180</v>
      </c>
      <c r="C125" s="136">
        <v>3.1</v>
      </c>
      <c r="D125" s="136">
        <v>13.3</v>
      </c>
      <c r="E125" s="136">
        <v>15.37</v>
      </c>
      <c r="F125" s="136">
        <v>196.2</v>
      </c>
      <c r="G125" s="130" t="s">
        <v>202</v>
      </c>
      <c r="H125" s="147" t="s">
        <v>203</v>
      </c>
    </row>
    <row r="126" spans="1:251" x14ac:dyDescent="0.2">
      <c r="A126" s="137" t="s">
        <v>101</v>
      </c>
      <c r="B126" s="132">
        <v>60</v>
      </c>
      <c r="C126" s="133">
        <v>4.8</v>
      </c>
      <c r="D126" s="133">
        <v>0.6</v>
      </c>
      <c r="E126" s="133">
        <v>30.6</v>
      </c>
      <c r="F126" s="133">
        <v>150</v>
      </c>
      <c r="G126" s="134" t="s">
        <v>204</v>
      </c>
      <c r="H126" s="131" t="s">
        <v>25</v>
      </c>
    </row>
    <row r="127" spans="1:251" x14ac:dyDescent="0.2">
      <c r="A127" s="145" t="s">
        <v>20</v>
      </c>
      <c r="B127" s="129">
        <v>222</v>
      </c>
      <c r="C127" s="159">
        <v>0.13</v>
      </c>
      <c r="D127" s="159">
        <v>0.02</v>
      </c>
      <c r="E127" s="159">
        <v>15.2</v>
      </c>
      <c r="F127" s="159">
        <v>62</v>
      </c>
      <c r="G127" s="130" t="s">
        <v>21</v>
      </c>
      <c r="H127" s="137" t="s">
        <v>22</v>
      </c>
    </row>
    <row r="128" spans="1:251" x14ac:dyDescent="0.2">
      <c r="A128" s="93" t="s">
        <v>26</v>
      </c>
      <c r="B128" s="143">
        <f t="shared" ref="B128:F128" si="20">SUM(B124:B127)</f>
        <v>562</v>
      </c>
      <c r="C128" s="143">
        <f t="shared" si="20"/>
        <v>19.029999999999998</v>
      </c>
      <c r="D128" s="143">
        <f t="shared" si="20"/>
        <v>20.900000000000002</v>
      </c>
      <c r="E128" s="143">
        <f t="shared" si="20"/>
        <v>74.27</v>
      </c>
      <c r="F128" s="143">
        <f t="shared" si="20"/>
        <v>568.04</v>
      </c>
      <c r="G128" s="94"/>
      <c r="H128" s="95"/>
    </row>
    <row r="129" spans="1:251" x14ac:dyDescent="0.2">
      <c r="A129" s="184" t="s">
        <v>140</v>
      </c>
      <c r="B129" s="184"/>
      <c r="C129" s="184"/>
      <c r="D129" s="184"/>
      <c r="E129" s="184"/>
      <c r="F129" s="184"/>
      <c r="G129" s="184"/>
      <c r="H129" s="184"/>
    </row>
    <row r="130" spans="1:251" s="165" customFormat="1" x14ac:dyDescent="0.2">
      <c r="A130" s="164" t="s">
        <v>205</v>
      </c>
      <c r="B130" s="130">
        <v>260</v>
      </c>
      <c r="C130" s="157">
        <v>1.84</v>
      </c>
      <c r="D130" s="157">
        <v>6.49</v>
      </c>
      <c r="E130" s="157">
        <v>9.5</v>
      </c>
      <c r="F130" s="157">
        <v>111.25</v>
      </c>
      <c r="G130" s="160" t="s">
        <v>247</v>
      </c>
      <c r="H130" s="141" t="s">
        <v>206</v>
      </c>
    </row>
    <row r="131" spans="1:251" s="146" customFormat="1" ht="12" customHeight="1" x14ac:dyDescent="0.2">
      <c r="A131" s="95" t="s">
        <v>264</v>
      </c>
      <c r="B131" s="140">
        <v>100</v>
      </c>
      <c r="C131" s="133">
        <v>15.4</v>
      </c>
      <c r="D131" s="133">
        <v>11.6</v>
      </c>
      <c r="E131" s="133">
        <v>13.4</v>
      </c>
      <c r="F131" s="133">
        <v>220</v>
      </c>
      <c r="G131" s="149" t="s">
        <v>265</v>
      </c>
      <c r="H131" s="163" t="s">
        <v>207</v>
      </c>
    </row>
    <row r="132" spans="1:251" ht="11.25" customHeight="1" x14ac:dyDescent="0.2">
      <c r="A132" s="95" t="s">
        <v>143</v>
      </c>
      <c r="B132" s="130">
        <v>5</v>
      </c>
      <c r="C132" s="135">
        <v>0.04</v>
      </c>
      <c r="D132" s="135">
        <v>3.6</v>
      </c>
      <c r="E132" s="135">
        <v>0.06</v>
      </c>
      <c r="F132" s="135">
        <v>33</v>
      </c>
      <c r="G132" s="129" t="s">
        <v>144</v>
      </c>
      <c r="H132" s="147" t="s">
        <v>145</v>
      </c>
    </row>
    <row r="133" spans="1:251" s="146" customFormat="1" ht="21.75" customHeight="1" x14ac:dyDescent="0.2">
      <c r="A133" s="95" t="s">
        <v>127</v>
      </c>
      <c r="B133" s="129">
        <v>180</v>
      </c>
      <c r="C133" s="155">
        <v>4.38</v>
      </c>
      <c r="D133" s="155">
        <v>6.44</v>
      </c>
      <c r="E133" s="155">
        <v>44.02</v>
      </c>
      <c r="F133" s="155">
        <v>251.64</v>
      </c>
      <c r="G133" s="130" t="s">
        <v>77</v>
      </c>
      <c r="H133" s="95" t="s">
        <v>78</v>
      </c>
    </row>
    <row r="134" spans="1:251" ht="21.75" customHeight="1" x14ac:dyDescent="0.2">
      <c r="A134" s="137" t="s">
        <v>165</v>
      </c>
      <c r="B134" s="140">
        <v>100</v>
      </c>
      <c r="C134" s="133">
        <v>0.7</v>
      </c>
      <c r="D134" s="133">
        <v>0.1</v>
      </c>
      <c r="E134" s="133">
        <v>1.9</v>
      </c>
      <c r="F134" s="133">
        <v>12</v>
      </c>
      <c r="G134" s="149" t="s">
        <v>66</v>
      </c>
      <c r="H134" s="131" t="s">
        <v>112</v>
      </c>
    </row>
    <row r="135" spans="1:251" x14ac:dyDescent="0.2">
      <c r="A135" s="95" t="s">
        <v>208</v>
      </c>
      <c r="B135" s="132">
        <v>200</v>
      </c>
      <c r="C135" s="133">
        <v>0.33</v>
      </c>
      <c r="D135" s="133">
        <v>0</v>
      </c>
      <c r="E135" s="133">
        <v>22.78</v>
      </c>
      <c r="F135" s="133">
        <v>94.44</v>
      </c>
      <c r="G135" s="134" t="s">
        <v>209</v>
      </c>
      <c r="H135" s="131" t="s">
        <v>210</v>
      </c>
    </row>
    <row r="136" spans="1:251" x14ac:dyDescent="0.2">
      <c r="A136" s="137" t="s">
        <v>40</v>
      </c>
      <c r="B136" s="129">
        <v>40</v>
      </c>
      <c r="C136" s="129">
        <v>2.6</v>
      </c>
      <c r="D136" s="129">
        <v>0.4</v>
      </c>
      <c r="E136" s="129">
        <v>17.2</v>
      </c>
      <c r="F136" s="129">
        <v>85</v>
      </c>
      <c r="G136" s="149">
        <v>11</v>
      </c>
      <c r="H136" s="95" t="s">
        <v>41</v>
      </c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1"/>
      <c r="BZ136" s="101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1"/>
      <c r="CM136" s="101"/>
      <c r="CN136" s="101"/>
      <c r="CO136" s="101"/>
      <c r="CP136" s="101"/>
      <c r="CQ136" s="101"/>
      <c r="CR136" s="101"/>
      <c r="CS136" s="101"/>
      <c r="CT136" s="101"/>
      <c r="CU136" s="101"/>
      <c r="CV136" s="101"/>
      <c r="CW136" s="101"/>
      <c r="CX136" s="101"/>
      <c r="CY136" s="101"/>
      <c r="CZ136" s="101"/>
      <c r="DA136" s="101"/>
      <c r="DB136" s="101"/>
      <c r="DC136" s="101"/>
      <c r="DD136" s="101"/>
      <c r="DE136" s="101"/>
      <c r="DF136" s="101"/>
      <c r="DG136" s="101"/>
      <c r="DH136" s="101"/>
      <c r="DI136" s="101"/>
      <c r="DJ136" s="101"/>
      <c r="DK136" s="101"/>
      <c r="DL136" s="101"/>
      <c r="DM136" s="101"/>
      <c r="DN136" s="101"/>
      <c r="DO136" s="101"/>
      <c r="DP136" s="101"/>
      <c r="DQ136" s="101"/>
      <c r="DR136" s="101"/>
      <c r="DS136" s="101"/>
      <c r="DT136" s="101"/>
      <c r="DU136" s="101"/>
      <c r="DV136" s="101"/>
      <c r="DW136" s="101"/>
      <c r="DX136" s="101"/>
      <c r="DY136" s="101"/>
      <c r="DZ136" s="101"/>
      <c r="EA136" s="101"/>
      <c r="EB136" s="101"/>
      <c r="EC136" s="101"/>
      <c r="ED136" s="101"/>
      <c r="EE136" s="101"/>
      <c r="EF136" s="101"/>
      <c r="EG136" s="101"/>
      <c r="EH136" s="101"/>
      <c r="EI136" s="101"/>
      <c r="EJ136" s="101"/>
      <c r="EK136" s="101"/>
      <c r="EL136" s="101"/>
      <c r="EM136" s="101"/>
      <c r="EN136" s="101"/>
      <c r="EO136" s="101"/>
      <c r="EP136" s="101"/>
      <c r="EQ136" s="101"/>
      <c r="ER136" s="101"/>
      <c r="ES136" s="101"/>
      <c r="ET136" s="101"/>
      <c r="EU136" s="101"/>
      <c r="EV136" s="101"/>
      <c r="EW136" s="101"/>
      <c r="EX136" s="101"/>
      <c r="EY136" s="101"/>
      <c r="EZ136" s="101"/>
      <c r="FA136" s="101"/>
      <c r="FB136" s="101"/>
      <c r="FC136" s="101"/>
      <c r="FD136" s="101"/>
      <c r="FE136" s="101"/>
      <c r="FF136" s="101"/>
      <c r="FG136" s="101"/>
      <c r="FH136" s="101"/>
      <c r="FI136" s="101"/>
      <c r="FJ136" s="101"/>
      <c r="FK136" s="101"/>
      <c r="FL136" s="101"/>
      <c r="FM136" s="101"/>
      <c r="FN136" s="101"/>
      <c r="FO136" s="101"/>
      <c r="FP136" s="101"/>
      <c r="FQ136" s="101"/>
      <c r="FR136" s="101"/>
      <c r="FS136" s="101"/>
      <c r="FT136" s="101"/>
      <c r="FU136" s="101"/>
      <c r="FV136" s="101"/>
      <c r="FW136" s="101"/>
      <c r="FX136" s="101"/>
      <c r="FY136" s="101"/>
      <c r="FZ136" s="101"/>
      <c r="GA136" s="101"/>
      <c r="GB136" s="101"/>
      <c r="GC136" s="101"/>
      <c r="GD136" s="101"/>
      <c r="GE136" s="101"/>
      <c r="GF136" s="101"/>
      <c r="GG136" s="101"/>
      <c r="GH136" s="101"/>
      <c r="GI136" s="101"/>
      <c r="GJ136" s="101"/>
      <c r="GK136" s="101"/>
      <c r="GL136" s="101"/>
      <c r="GM136" s="101"/>
      <c r="GN136" s="101"/>
      <c r="GO136" s="101"/>
      <c r="GP136" s="101"/>
      <c r="GQ136" s="101"/>
      <c r="GR136" s="101"/>
      <c r="GS136" s="101"/>
      <c r="GT136" s="101"/>
      <c r="GU136" s="101"/>
      <c r="GV136" s="101"/>
      <c r="GW136" s="101"/>
      <c r="GX136" s="101"/>
      <c r="GY136" s="101"/>
      <c r="GZ136" s="101"/>
      <c r="HA136" s="101"/>
      <c r="HB136" s="101"/>
      <c r="HC136" s="101"/>
      <c r="HD136" s="101"/>
      <c r="HE136" s="101"/>
      <c r="HF136" s="101"/>
      <c r="HG136" s="101"/>
      <c r="HH136" s="101"/>
      <c r="HI136" s="101"/>
      <c r="HJ136" s="101"/>
      <c r="HK136" s="101"/>
      <c r="HL136" s="101"/>
      <c r="HM136" s="101"/>
      <c r="HN136" s="101"/>
      <c r="HO136" s="101"/>
      <c r="HP136" s="101"/>
      <c r="HQ136" s="101"/>
      <c r="HR136" s="101"/>
      <c r="HS136" s="101"/>
      <c r="HT136" s="101"/>
      <c r="HU136" s="101"/>
      <c r="HV136" s="101"/>
      <c r="HW136" s="101"/>
      <c r="HX136" s="101"/>
      <c r="HY136" s="101"/>
      <c r="HZ136" s="101"/>
      <c r="IA136" s="101"/>
      <c r="IB136" s="101"/>
      <c r="IC136" s="101"/>
      <c r="ID136" s="101"/>
      <c r="IE136" s="101"/>
      <c r="IF136" s="101"/>
      <c r="IG136" s="101"/>
      <c r="IH136" s="101"/>
      <c r="II136" s="101"/>
      <c r="IJ136" s="101"/>
      <c r="IK136" s="101"/>
      <c r="IL136" s="101"/>
      <c r="IM136" s="101"/>
      <c r="IN136" s="101"/>
      <c r="IO136" s="101"/>
      <c r="IP136" s="101"/>
      <c r="IQ136" s="101"/>
    </row>
    <row r="137" spans="1:251" x14ac:dyDescent="0.2">
      <c r="A137" s="137" t="s">
        <v>101</v>
      </c>
      <c r="B137" s="130">
        <v>40</v>
      </c>
      <c r="C137" s="129">
        <v>3.2</v>
      </c>
      <c r="D137" s="129">
        <v>0.4</v>
      </c>
      <c r="E137" s="129">
        <v>20.399999999999999</v>
      </c>
      <c r="F137" s="129">
        <v>100</v>
      </c>
      <c r="G137" s="149">
        <v>11</v>
      </c>
      <c r="H137" s="131" t="s">
        <v>25</v>
      </c>
    </row>
    <row r="138" spans="1:251" x14ac:dyDescent="0.2">
      <c r="A138" s="93" t="s">
        <v>26</v>
      </c>
      <c r="B138" s="143">
        <f t="shared" ref="B138:F138" si="21">SUM(B130:B137)</f>
        <v>925</v>
      </c>
      <c r="C138" s="143">
        <f t="shared" si="21"/>
        <v>28.49</v>
      </c>
      <c r="D138" s="143">
        <f t="shared" si="21"/>
        <v>29.03</v>
      </c>
      <c r="E138" s="143">
        <f t="shared" si="21"/>
        <v>129.26000000000002</v>
      </c>
      <c r="F138" s="143">
        <f t="shared" si="21"/>
        <v>907.32999999999993</v>
      </c>
      <c r="G138" s="94"/>
      <c r="H138" s="95"/>
    </row>
    <row r="139" spans="1:251" x14ac:dyDescent="0.2">
      <c r="A139" s="182" t="s">
        <v>149</v>
      </c>
      <c r="B139" s="182"/>
      <c r="C139" s="182"/>
      <c r="D139" s="182"/>
      <c r="E139" s="182"/>
      <c r="F139" s="182"/>
      <c r="G139" s="182"/>
      <c r="H139" s="182"/>
    </row>
    <row r="140" spans="1:251" x14ac:dyDescent="0.2">
      <c r="A140" s="95" t="s">
        <v>211</v>
      </c>
      <c r="B140" s="132">
        <v>100</v>
      </c>
      <c r="C140" s="133">
        <v>8.3800000000000008</v>
      </c>
      <c r="D140" s="133">
        <v>10.37</v>
      </c>
      <c r="E140" s="133">
        <v>42.19</v>
      </c>
      <c r="F140" s="133">
        <v>209.84</v>
      </c>
      <c r="G140" s="130" t="s">
        <v>212</v>
      </c>
      <c r="H140" s="163" t="s">
        <v>213</v>
      </c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3"/>
      <c r="BN140" s="153"/>
      <c r="BO140" s="153"/>
      <c r="BP140" s="153"/>
      <c r="BQ140" s="153"/>
      <c r="BR140" s="153"/>
      <c r="BS140" s="153"/>
      <c r="BT140" s="153"/>
      <c r="BU140" s="153"/>
      <c r="BV140" s="153"/>
      <c r="BW140" s="153"/>
      <c r="BX140" s="153"/>
      <c r="BY140" s="153"/>
      <c r="BZ140" s="153"/>
      <c r="CA140" s="153"/>
      <c r="CB140" s="153"/>
      <c r="CC140" s="153"/>
      <c r="CD140" s="153"/>
      <c r="CE140" s="153"/>
      <c r="CF140" s="153"/>
      <c r="CG140" s="153"/>
      <c r="CH140" s="153"/>
      <c r="CI140" s="153"/>
      <c r="CJ140" s="153"/>
      <c r="CK140" s="153"/>
      <c r="CL140" s="153"/>
      <c r="CM140" s="153"/>
      <c r="CN140" s="153"/>
      <c r="CO140" s="153"/>
      <c r="CP140" s="153"/>
      <c r="CQ140" s="153"/>
      <c r="CR140" s="153"/>
      <c r="CS140" s="153"/>
      <c r="CT140" s="153"/>
      <c r="CU140" s="153"/>
      <c r="CV140" s="153"/>
      <c r="CW140" s="153"/>
      <c r="CX140" s="153"/>
      <c r="CY140" s="153"/>
      <c r="CZ140" s="153"/>
      <c r="DA140" s="153"/>
      <c r="DB140" s="153"/>
      <c r="DC140" s="153"/>
      <c r="DD140" s="153"/>
      <c r="DE140" s="153"/>
      <c r="DF140" s="153"/>
      <c r="DG140" s="153"/>
      <c r="DH140" s="153"/>
      <c r="DI140" s="153"/>
      <c r="DJ140" s="153"/>
      <c r="DK140" s="153"/>
      <c r="DL140" s="153"/>
      <c r="DM140" s="153"/>
      <c r="DN140" s="153"/>
      <c r="DO140" s="153"/>
      <c r="DP140" s="153"/>
      <c r="DQ140" s="153"/>
      <c r="DR140" s="153"/>
      <c r="DS140" s="153"/>
      <c r="DT140" s="153"/>
      <c r="DU140" s="153"/>
      <c r="DV140" s="153"/>
      <c r="DW140" s="153"/>
      <c r="DX140" s="153"/>
      <c r="DY140" s="153"/>
      <c r="DZ140" s="153"/>
      <c r="EA140" s="153"/>
      <c r="EB140" s="153"/>
      <c r="EC140" s="153"/>
      <c r="ED140" s="153"/>
      <c r="EE140" s="153"/>
      <c r="EF140" s="153"/>
      <c r="EG140" s="153"/>
      <c r="EH140" s="153"/>
      <c r="EI140" s="153"/>
      <c r="EJ140" s="153"/>
      <c r="EK140" s="153"/>
      <c r="EL140" s="153"/>
      <c r="EM140" s="153"/>
      <c r="EN140" s="153"/>
      <c r="EO140" s="153"/>
      <c r="EP140" s="153"/>
      <c r="EQ140" s="153"/>
      <c r="ER140" s="153"/>
      <c r="ES140" s="153"/>
      <c r="ET140" s="153"/>
      <c r="EU140" s="153"/>
      <c r="EV140" s="153"/>
      <c r="EW140" s="153"/>
      <c r="EX140" s="153"/>
      <c r="EY140" s="153"/>
      <c r="EZ140" s="153"/>
      <c r="FA140" s="153"/>
      <c r="FB140" s="153"/>
      <c r="FC140" s="153"/>
      <c r="FD140" s="153"/>
      <c r="FE140" s="153"/>
      <c r="FF140" s="153"/>
      <c r="FG140" s="153"/>
      <c r="FH140" s="153"/>
      <c r="FI140" s="153"/>
      <c r="FJ140" s="153"/>
      <c r="FK140" s="153"/>
      <c r="FL140" s="153"/>
      <c r="FM140" s="153"/>
      <c r="FN140" s="153"/>
      <c r="FO140" s="153"/>
      <c r="FP140" s="153"/>
      <c r="FQ140" s="153"/>
      <c r="FR140" s="153"/>
      <c r="FS140" s="153"/>
      <c r="FT140" s="153"/>
      <c r="FU140" s="153"/>
      <c r="FV140" s="153"/>
      <c r="FW140" s="153"/>
      <c r="FX140" s="153"/>
      <c r="FY140" s="153"/>
      <c r="FZ140" s="153"/>
      <c r="GA140" s="153"/>
      <c r="GB140" s="153"/>
      <c r="GC140" s="153"/>
      <c r="GD140" s="153"/>
      <c r="GE140" s="153"/>
      <c r="GF140" s="153"/>
      <c r="GG140" s="153"/>
      <c r="GH140" s="153"/>
      <c r="GI140" s="153"/>
      <c r="GJ140" s="153"/>
      <c r="GK140" s="153"/>
      <c r="GL140" s="153"/>
      <c r="GM140" s="153"/>
      <c r="GN140" s="153"/>
      <c r="GO140" s="153"/>
      <c r="GP140" s="153"/>
      <c r="GQ140" s="153"/>
      <c r="GR140" s="153"/>
      <c r="GS140" s="153"/>
      <c r="GT140" s="153"/>
      <c r="GU140" s="153"/>
      <c r="GV140" s="153"/>
      <c r="GW140" s="153"/>
      <c r="GX140" s="153"/>
      <c r="GY140" s="153"/>
      <c r="GZ140" s="153"/>
      <c r="HA140" s="153"/>
      <c r="HB140" s="153"/>
      <c r="HC140" s="153"/>
      <c r="HD140" s="153"/>
      <c r="HE140" s="153"/>
      <c r="HF140" s="153"/>
      <c r="HG140" s="153"/>
      <c r="HH140" s="153"/>
      <c r="HI140" s="153"/>
      <c r="HJ140" s="153"/>
      <c r="HK140" s="153"/>
      <c r="HL140" s="153"/>
      <c r="HM140" s="153"/>
      <c r="HN140" s="153"/>
      <c r="HO140" s="153"/>
      <c r="HP140" s="153"/>
      <c r="HQ140" s="153"/>
      <c r="HR140" s="153"/>
      <c r="HS140" s="153"/>
      <c r="HT140" s="153"/>
      <c r="HU140" s="153"/>
      <c r="HV140" s="153"/>
      <c r="HW140" s="153"/>
      <c r="HX140" s="153"/>
      <c r="HY140" s="153"/>
      <c r="HZ140" s="153"/>
      <c r="IA140" s="153"/>
      <c r="IB140" s="153"/>
      <c r="IC140" s="153"/>
      <c r="ID140" s="153"/>
      <c r="IE140" s="153"/>
      <c r="IF140" s="153"/>
      <c r="IG140" s="153"/>
      <c r="IH140" s="153"/>
      <c r="II140" s="153"/>
      <c r="IJ140" s="153"/>
      <c r="IK140" s="153"/>
      <c r="IL140" s="153"/>
      <c r="IM140" s="153"/>
      <c r="IN140" s="153"/>
      <c r="IO140" s="153"/>
      <c r="IP140" s="153"/>
      <c r="IQ140" s="153"/>
    </row>
    <row r="141" spans="1:251" ht="12" customHeight="1" x14ac:dyDescent="0.2">
      <c r="A141" s="95" t="s">
        <v>150</v>
      </c>
      <c r="B141" s="129">
        <v>100</v>
      </c>
      <c r="C141" s="129">
        <v>0.4</v>
      </c>
      <c r="D141" s="129">
        <v>0.4</v>
      </c>
      <c r="E141" s="129">
        <v>9.8000000000000007</v>
      </c>
      <c r="F141" s="129">
        <v>47</v>
      </c>
      <c r="G141" s="130" t="s">
        <v>151</v>
      </c>
      <c r="H141" s="95" t="s">
        <v>152</v>
      </c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  <c r="BI141" s="153"/>
      <c r="BJ141" s="153"/>
      <c r="BK141" s="153"/>
      <c r="BL141" s="153"/>
      <c r="BM141" s="153"/>
      <c r="BN141" s="153"/>
      <c r="BO141" s="153"/>
      <c r="BP141" s="153"/>
      <c r="BQ141" s="153"/>
      <c r="BR141" s="153"/>
      <c r="BS141" s="153"/>
      <c r="BT141" s="153"/>
      <c r="BU141" s="153"/>
      <c r="BV141" s="153"/>
      <c r="BW141" s="153"/>
      <c r="BX141" s="153"/>
      <c r="BY141" s="153"/>
      <c r="BZ141" s="153"/>
      <c r="CA141" s="153"/>
      <c r="CB141" s="153"/>
      <c r="CC141" s="153"/>
      <c r="CD141" s="153"/>
      <c r="CE141" s="153"/>
      <c r="CF141" s="153"/>
      <c r="CG141" s="153"/>
      <c r="CH141" s="153"/>
      <c r="CI141" s="153"/>
      <c r="CJ141" s="153"/>
      <c r="CK141" s="153"/>
      <c r="CL141" s="153"/>
      <c r="CM141" s="153"/>
      <c r="CN141" s="153"/>
      <c r="CO141" s="153"/>
      <c r="CP141" s="153"/>
      <c r="CQ141" s="153"/>
      <c r="CR141" s="153"/>
      <c r="CS141" s="153"/>
      <c r="CT141" s="153"/>
      <c r="CU141" s="153"/>
      <c r="CV141" s="153"/>
      <c r="CW141" s="153"/>
      <c r="CX141" s="153"/>
      <c r="CY141" s="153"/>
      <c r="CZ141" s="153"/>
      <c r="DA141" s="153"/>
      <c r="DB141" s="153"/>
      <c r="DC141" s="153"/>
      <c r="DD141" s="153"/>
      <c r="DE141" s="153"/>
      <c r="DF141" s="153"/>
      <c r="DG141" s="153"/>
      <c r="DH141" s="153"/>
      <c r="DI141" s="153"/>
      <c r="DJ141" s="153"/>
      <c r="DK141" s="153"/>
      <c r="DL141" s="153"/>
      <c r="DM141" s="153"/>
      <c r="DN141" s="153"/>
      <c r="DO141" s="153"/>
      <c r="DP141" s="153"/>
      <c r="DQ141" s="153"/>
      <c r="DR141" s="153"/>
      <c r="DS141" s="153"/>
      <c r="DT141" s="153"/>
      <c r="DU141" s="153"/>
      <c r="DV141" s="153"/>
      <c r="DW141" s="153"/>
      <c r="DX141" s="153"/>
      <c r="DY141" s="153"/>
      <c r="DZ141" s="153"/>
      <c r="EA141" s="153"/>
      <c r="EB141" s="153"/>
      <c r="EC141" s="153"/>
      <c r="ED141" s="153"/>
      <c r="EE141" s="153"/>
      <c r="EF141" s="153"/>
      <c r="EG141" s="153"/>
      <c r="EH141" s="153"/>
      <c r="EI141" s="153"/>
      <c r="EJ141" s="153"/>
      <c r="EK141" s="153"/>
      <c r="EL141" s="153"/>
      <c r="EM141" s="153"/>
      <c r="EN141" s="153"/>
      <c r="EO141" s="153"/>
      <c r="EP141" s="153"/>
      <c r="EQ141" s="153"/>
      <c r="ER141" s="153"/>
      <c r="ES141" s="153"/>
      <c r="ET141" s="153"/>
      <c r="EU141" s="153"/>
      <c r="EV141" s="153"/>
      <c r="EW141" s="153"/>
      <c r="EX141" s="153"/>
      <c r="EY141" s="153"/>
      <c r="EZ141" s="153"/>
      <c r="FA141" s="153"/>
      <c r="FB141" s="153"/>
      <c r="FC141" s="153"/>
      <c r="FD141" s="153"/>
      <c r="FE141" s="153"/>
      <c r="FF141" s="153"/>
      <c r="FG141" s="153"/>
      <c r="FH141" s="153"/>
      <c r="FI141" s="153"/>
      <c r="FJ141" s="153"/>
      <c r="FK141" s="153"/>
      <c r="FL141" s="153"/>
      <c r="FM141" s="153"/>
      <c r="FN141" s="153"/>
      <c r="FO141" s="153"/>
      <c r="FP141" s="153"/>
      <c r="FQ141" s="153"/>
      <c r="FR141" s="153"/>
      <c r="FS141" s="153"/>
      <c r="FT141" s="153"/>
      <c r="FU141" s="153"/>
      <c r="FV141" s="153"/>
      <c r="FW141" s="153"/>
      <c r="FX141" s="153"/>
      <c r="FY141" s="153"/>
      <c r="FZ141" s="153"/>
      <c r="GA141" s="153"/>
      <c r="GB141" s="153"/>
      <c r="GC141" s="153"/>
      <c r="GD141" s="153"/>
      <c r="GE141" s="153"/>
      <c r="GF141" s="153"/>
      <c r="GG141" s="153"/>
      <c r="GH141" s="153"/>
      <c r="GI141" s="153"/>
      <c r="GJ141" s="153"/>
      <c r="GK141" s="153"/>
      <c r="GL141" s="153"/>
      <c r="GM141" s="153"/>
      <c r="GN141" s="153"/>
      <c r="GO141" s="153"/>
      <c r="GP141" s="153"/>
      <c r="GQ141" s="153"/>
      <c r="GR141" s="153"/>
      <c r="GS141" s="153"/>
      <c r="GT141" s="153"/>
      <c r="GU141" s="153"/>
      <c r="GV141" s="153"/>
      <c r="GW141" s="153"/>
      <c r="GX141" s="153"/>
      <c r="GY141" s="153"/>
      <c r="GZ141" s="153"/>
      <c r="HA141" s="153"/>
      <c r="HB141" s="153"/>
      <c r="HC141" s="153"/>
      <c r="HD141" s="153"/>
      <c r="HE141" s="153"/>
      <c r="HF141" s="153"/>
      <c r="HG141" s="153"/>
      <c r="HH141" s="153"/>
      <c r="HI141" s="153"/>
      <c r="HJ141" s="153"/>
      <c r="HK141" s="153"/>
      <c r="HL141" s="153"/>
      <c r="HM141" s="153"/>
      <c r="HN141" s="153"/>
      <c r="HO141" s="153"/>
      <c r="HP141" s="153"/>
      <c r="HQ141" s="153"/>
      <c r="HR141" s="153"/>
      <c r="HS141" s="153"/>
      <c r="HT141" s="153"/>
      <c r="HU141" s="153"/>
      <c r="HV141" s="153"/>
      <c r="HW141" s="153"/>
      <c r="HX141" s="153"/>
      <c r="HY141" s="153"/>
      <c r="HZ141" s="153"/>
      <c r="IA141" s="153"/>
      <c r="IB141" s="153"/>
      <c r="IC141" s="153"/>
      <c r="ID141" s="153"/>
      <c r="IE141" s="153"/>
      <c r="IF141" s="153"/>
      <c r="IG141" s="153"/>
      <c r="IH141" s="153"/>
      <c r="II141" s="153"/>
      <c r="IJ141" s="153"/>
      <c r="IK141" s="153"/>
      <c r="IL141" s="153"/>
      <c r="IM141" s="153"/>
      <c r="IN141" s="153"/>
      <c r="IO141" s="153"/>
      <c r="IP141" s="153"/>
      <c r="IQ141" s="153"/>
    </row>
    <row r="142" spans="1:251" x14ac:dyDescent="0.2">
      <c r="A142" s="145" t="s">
        <v>20</v>
      </c>
      <c r="B142" s="129">
        <v>222</v>
      </c>
      <c r="C142" s="130">
        <v>0.13</v>
      </c>
      <c r="D142" s="130">
        <v>0.02</v>
      </c>
      <c r="E142" s="130">
        <v>15.2</v>
      </c>
      <c r="F142" s="130">
        <v>62</v>
      </c>
      <c r="G142" s="130" t="s">
        <v>21</v>
      </c>
      <c r="H142" s="137" t="s">
        <v>22</v>
      </c>
    </row>
    <row r="143" spans="1:251" x14ac:dyDescent="0.2">
      <c r="A143" s="93" t="s">
        <v>26</v>
      </c>
      <c r="B143" s="94">
        <f t="shared" ref="B143:F143" si="22">SUM(B140:B142)</f>
        <v>422</v>
      </c>
      <c r="C143" s="94">
        <f t="shared" si="22"/>
        <v>8.9100000000000019</v>
      </c>
      <c r="D143" s="94">
        <f t="shared" si="22"/>
        <v>10.79</v>
      </c>
      <c r="E143" s="94">
        <f t="shared" si="22"/>
        <v>67.19</v>
      </c>
      <c r="F143" s="94">
        <f t="shared" si="22"/>
        <v>318.84000000000003</v>
      </c>
      <c r="G143" s="94"/>
      <c r="H143" s="95"/>
    </row>
    <row r="144" spans="1:251" x14ac:dyDescent="0.2">
      <c r="A144" s="93" t="s">
        <v>120</v>
      </c>
      <c r="B144" s="94">
        <f t="shared" ref="B144:F144" si="23">SUM(B128,B138,B143)</f>
        <v>1909</v>
      </c>
      <c r="C144" s="94">
        <f t="shared" si="23"/>
        <v>56.43</v>
      </c>
      <c r="D144" s="94">
        <f t="shared" si="23"/>
        <v>60.720000000000006</v>
      </c>
      <c r="E144" s="94">
        <f t="shared" si="23"/>
        <v>270.72000000000003</v>
      </c>
      <c r="F144" s="94">
        <f t="shared" si="23"/>
        <v>1794.21</v>
      </c>
      <c r="G144" s="94"/>
      <c r="H144" s="95"/>
    </row>
    <row r="145" spans="1:8" x14ac:dyDescent="0.2">
      <c r="A145" s="184" t="s">
        <v>73</v>
      </c>
      <c r="B145" s="184"/>
      <c r="C145" s="184"/>
      <c r="D145" s="184"/>
      <c r="E145" s="184"/>
      <c r="F145" s="184"/>
      <c r="G145" s="184"/>
      <c r="H145" s="184"/>
    </row>
    <row r="146" spans="1:8" x14ac:dyDescent="0.2">
      <c r="A146" s="184" t="s">
        <v>2</v>
      </c>
      <c r="B146" s="184"/>
      <c r="C146" s="184"/>
      <c r="D146" s="184"/>
      <c r="E146" s="184"/>
      <c r="F146" s="184"/>
      <c r="G146" s="184"/>
      <c r="H146" s="184"/>
    </row>
    <row r="147" spans="1:8" x14ac:dyDescent="0.2">
      <c r="A147" s="182" t="s">
        <v>98</v>
      </c>
      <c r="B147" s="184" t="s">
        <v>128</v>
      </c>
      <c r="C147" s="184"/>
      <c r="D147" s="184"/>
      <c r="E147" s="184"/>
      <c r="F147" s="184"/>
      <c r="G147" s="182" t="s">
        <v>9</v>
      </c>
      <c r="H147" s="182" t="s">
        <v>100</v>
      </c>
    </row>
    <row r="148" spans="1:8" ht="19.5" customHeight="1" x14ac:dyDescent="0.2">
      <c r="A148" s="182"/>
      <c r="B148" s="94" t="s">
        <v>4</v>
      </c>
      <c r="C148" s="94" t="s">
        <v>129</v>
      </c>
      <c r="D148" s="94" t="s">
        <v>130</v>
      </c>
      <c r="E148" s="94" t="s">
        <v>99</v>
      </c>
      <c r="F148" s="94" t="s">
        <v>8</v>
      </c>
      <c r="G148" s="182"/>
      <c r="H148" s="182"/>
    </row>
    <row r="149" spans="1:8" x14ac:dyDescent="0.2">
      <c r="A149" s="182" t="s">
        <v>131</v>
      </c>
      <c r="B149" s="182"/>
      <c r="C149" s="183"/>
      <c r="D149" s="183"/>
      <c r="E149" s="183"/>
      <c r="F149" s="183"/>
      <c r="G149" s="182"/>
      <c r="H149" s="182"/>
    </row>
    <row r="150" spans="1:8" x14ac:dyDescent="0.2">
      <c r="A150" s="95" t="s">
        <v>214</v>
      </c>
      <c r="B150" s="144">
        <v>250</v>
      </c>
      <c r="C150" s="133">
        <v>7.15</v>
      </c>
      <c r="D150" s="133">
        <v>10.33</v>
      </c>
      <c r="E150" s="133">
        <v>41.5</v>
      </c>
      <c r="F150" s="133">
        <v>287.2</v>
      </c>
      <c r="G150" s="149" t="s">
        <v>215</v>
      </c>
      <c r="H150" s="141" t="s">
        <v>216</v>
      </c>
    </row>
    <row r="151" spans="1:8" ht="11.4" customHeight="1" x14ac:dyDescent="0.2">
      <c r="A151" s="95" t="s">
        <v>134</v>
      </c>
      <c r="B151" s="130">
        <v>30</v>
      </c>
      <c r="C151" s="136">
        <v>6.96</v>
      </c>
      <c r="D151" s="136">
        <v>8.85</v>
      </c>
      <c r="E151" s="136">
        <v>0</v>
      </c>
      <c r="F151" s="136">
        <v>108</v>
      </c>
      <c r="G151" s="129" t="s">
        <v>135</v>
      </c>
      <c r="H151" s="95" t="s">
        <v>136</v>
      </c>
    </row>
    <row r="152" spans="1:8" s="146" customFormat="1" x14ac:dyDescent="0.2">
      <c r="A152" s="131" t="s">
        <v>137</v>
      </c>
      <c r="B152" s="144">
        <v>60</v>
      </c>
      <c r="C152" s="133">
        <v>5.7</v>
      </c>
      <c r="D152" s="133">
        <v>1.8</v>
      </c>
      <c r="E152" s="133">
        <v>31.2</v>
      </c>
      <c r="F152" s="133">
        <v>159</v>
      </c>
      <c r="G152" s="134" t="s">
        <v>138</v>
      </c>
      <c r="H152" s="141" t="s">
        <v>139</v>
      </c>
    </row>
    <row r="153" spans="1:8" x14ac:dyDescent="0.2">
      <c r="A153" s="131" t="s">
        <v>37</v>
      </c>
      <c r="B153" s="130">
        <v>215</v>
      </c>
      <c r="C153" s="159">
        <v>7.0000000000000007E-2</v>
      </c>
      <c r="D153" s="159">
        <v>0.02</v>
      </c>
      <c r="E153" s="159">
        <v>15</v>
      </c>
      <c r="F153" s="159">
        <v>60</v>
      </c>
      <c r="G153" s="130" t="s">
        <v>38</v>
      </c>
      <c r="H153" s="95" t="s">
        <v>39</v>
      </c>
    </row>
    <row r="154" spans="1:8" x14ac:dyDescent="0.2">
      <c r="A154" s="93" t="s">
        <v>26</v>
      </c>
      <c r="B154" s="94">
        <f t="shared" ref="B154:F154" si="24">SUM(B150:B153)</f>
        <v>555</v>
      </c>
      <c r="C154" s="94">
        <f t="shared" si="24"/>
        <v>19.88</v>
      </c>
      <c r="D154" s="94">
        <f t="shared" si="24"/>
        <v>21</v>
      </c>
      <c r="E154" s="94">
        <f t="shared" si="24"/>
        <v>87.7</v>
      </c>
      <c r="F154" s="94">
        <f t="shared" si="24"/>
        <v>614.20000000000005</v>
      </c>
      <c r="G154" s="94"/>
      <c r="H154" s="95"/>
    </row>
    <row r="155" spans="1:8" x14ac:dyDescent="0.2">
      <c r="A155" s="184" t="s">
        <v>140</v>
      </c>
      <c r="B155" s="184"/>
      <c r="C155" s="184"/>
      <c r="D155" s="184"/>
      <c r="E155" s="184"/>
      <c r="F155" s="184"/>
      <c r="G155" s="184"/>
      <c r="H155" s="184"/>
    </row>
    <row r="156" spans="1:8" ht="12.75" customHeight="1" x14ac:dyDescent="0.2">
      <c r="A156" s="95" t="s">
        <v>189</v>
      </c>
      <c r="B156" s="129">
        <v>250</v>
      </c>
      <c r="C156" s="129">
        <v>2.0299999999999998</v>
      </c>
      <c r="D156" s="129">
        <v>2.74</v>
      </c>
      <c r="E156" s="129">
        <v>16.27</v>
      </c>
      <c r="F156" s="129">
        <v>96.41</v>
      </c>
      <c r="G156" s="129" t="s">
        <v>190</v>
      </c>
      <c r="H156" s="131" t="s">
        <v>191</v>
      </c>
    </row>
    <row r="157" spans="1:8" ht="12" customHeight="1" x14ac:dyDescent="0.2">
      <c r="A157" s="131" t="s">
        <v>217</v>
      </c>
      <c r="B157" s="166">
        <v>100</v>
      </c>
      <c r="C157" s="129">
        <v>12.3</v>
      </c>
      <c r="D157" s="129">
        <v>15.8</v>
      </c>
      <c r="E157" s="129">
        <v>11.3</v>
      </c>
      <c r="F157" s="129">
        <v>239.86</v>
      </c>
      <c r="G157" s="130" t="s">
        <v>218</v>
      </c>
      <c r="H157" s="95" t="s">
        <v>219</v>
      </c>
    </row>
    <row r="158" spans="1:8" ht="21.75" customHeight="1" x14ac:dyDescent="0.2">
      <c r="A158" s="137" t="s">
        <v>220</v>
      </c>
      <c r="B158" s="135">
        <v>180</v>
      </c>
      <c r="C158" s="135">
        <v>3.7</v>
      </c>
      <c r="D158" s="135">
        <v>7.79</v>
      </c>
      <c r="E158" s="135">
        <v>21.14</v>
      </c>
      <c r="F158" s="135">
        <v>151.6</v>
      </c>
      <c r="G158" s="130" t="s">
        <v>221</v>
      </c>
      <c r="H158" s="167" t="s">
        <v>222</v>
      </c>
    </row>
    <row r="159" spans="1:8" s="146" customFormat="1" ht="21.75" customHeight="1" x14ac:dyDescent="0.2">
      <c r="A159" s="137" t="s">
        <v>169</v>
      </c>
      <c r="B159" s="140">
        <v>100</v>
      </c>
      <c r="C159" s="133">
        <v>1.1000000000000001</v>
      </c>
      <c r="D159" s="133">
        <v>0.2</v>
      </c>
      <c r="E159" s="133">
        <v>3.8</v>
      </c>
      <c r="F159" s="133">
        <v>22</v>
      </c>
      <c r="G159" s="149" t="s">
        <v>111</v>
      </c>
      <c r="H159" s="131" t="s">
        <v>112</v>
      </c>
    </row>
    <row r="160" spans="1:8" x14ac:dyDescent="0.2">
      <c r="A160" s="145" t="s">
        <v>266</v>
      </c>
      <c r="B160" s="132">
        <v>200</v>
      </c>
      <c r="C160" s="154">
        <v>0.14000000000000001</v>
      </c>
      <c r="D160" s="154">
        <v>0.11</v>
      </c>
      <c r="E160" s="154">
        <v>21.52</v>
      </c>
      <c r="F160" s="154">
        <v>87.59</v>
      </c>
      <c r="G160" s="134" t="s">
        <v>267</v>
      </c>
      <c r="H160" s="145" t="s">
        <v>268</v>
      </c>
    </row>
    <row r="161" spans="1:251" x14ac:dyDescent="0.2">
      <c r="A161" s="137" t="s">
        <v>40</v>
      </c>
      <c r="B161" s="140">
        <v>60</v>
      </c>
      <c r="C161" s="133">
        <v>4</v>
      </c>
      <c r="D161" s="133">
        <v>0.6</v>
      </c>
      <c r="E161" s="133">
        <v>25.8</v>
      </c>
      <c r="F161" s="133">
        <v>127.6</v>
      </c>
      <c r="G161" s="125" t="s">
        <v>204</v>
      </c>
      <c r="H161" s="95" t="s">
        <v>41</v>
      </c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1"/>
      <c r="BZ161" s="101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1"/>
      <c r="CM161" s="101"/>
      <c r="CN161" s="101"/>
      <c r="CO161" s="101"/>
      <c r="CP161" s="101"/>
      <c r="CQ161" s="101"/>
      <c r="CR161" s="101"/>
      <c r="CS161" s="101"/>
      <c r="CT161" s="101"/>
      <c r="CU161" s="101"/>
      <c r="CV161" s="101"/>
      <c r="CW161" s="101"/>
      <c r="CX161" s="101"/>
      <c r="CY161" s="101"/>
      <c r="CZ161" s="101"/>
      <c r="DA161" s="101"/>
      <c r="DB161" s="101"/>
      <c r="DC161" s="101"/>
      <c r="DD161" s="101"/>
      <c r="DE161" s="101"/>
      <c r="DF161" s="101"/>
      <c r="DG161" s="101"/>
      <c r="DH161" s="101"/>
      <c r="DI161" s="101"/>
      <c r="DJ161" s="101"/>
      <c r="DK161" s="101"/>
      <c r="DL161" s="101"/>
      <c r="DM161" s="101"/>
      <c r="DN161" s="101"/>
      <c r="DO161" s="101"/>
      <c r="DP161" s="101"/>
      <c r="DQ161" s="101"/>
      <c r="DR161" s="101"/>
      <c r="DS161" s="101"/>
      <c r="DT161" s="101"/>
      <c r="DU161" s="101"/>
      <c r="DV161" s="101"/>
      <c r="DW161" s="101"/>
      <c r="DX161" s="101"/>
      <c r="DY161" s="101"/>
      <c r="DZ161" s="101"/>
      <c r="EA161" s="101"/>
      <c r="EB161" s="101"/>
      <c r="EC161" s="101"/>
      <c r="ED161" s="101"/>
      <c r="EE161" s="101"/>
      <c r="EF161" s="101"/>
      <c r="EG161" s="101"/>
      <c r="EH161" s="101"/>
      <c r="EI161" s="101"/>
      <c r="EJ161" s="101"/>
      <c r="EK161" s="101"/>
      <c r="EL161" s="101"/>
      <c r="EM161" s="101"/>
      <c r="EN161" s="101"/>
      <c r="EO161" s="101"/>
      <c r="EP161" s="101"/>
      <c r="EQ161" s="101"/>
      <c r="ER161" s="101"/>
      <c r="ES161" s="101"/>
      <c r="ET161" s="101"/>
      <c r="EU161" s="101"/>
      <c r="EV161" s="101"/>
      <c r="EW161" s="101"/>
      <c r="EX161" s="101"/>
      <c r="EY161" s="101"/>
      <c r="EZ161" s="101"/>
      <c r="FA161" s="101"/>
      <c r="FB161" s="101"/>
      <c r="FC161" s="101"/>
      <c r="FD161" s="101"/>
      <c r="FE161" s="101"/>
      <c r="FF161" s="101"/>
      <c r="FG161" s="101"/>
      <c r="FH161" s="101"/>
      <c r="FI161" s="101"/>
      <c r="FJ161" s="101"/>
      <c r="FK161" s="101"/>
      <c r="FL161" s="101"/>
      <c r="FM161" s="101"/>
      <c r="FN161" s="101"/>
      <c r="FO161" s="101"/>
      <c r="FP161" s="101"/>
      <c r="FQ161" s="101"/>
      <c r="FR161" s="101"/>
      <c r="FS161" s="101"/>
      <c r="FT161" s="101"/>
      <c r="FU161" s="101"/>
      <c r="FV161" s="101"/>
      <c r="FW161" s="101"/>
      <c r="FX161" s="101"/>
      <c r="FY161" s="101"/>
      <c r="FZ161" s="101"/>
      <c r="GA161" s="101"/>
      <c r="GB161" s="101"/>
      <c r="GC161" s="101"/>
      <c r="GD161" s="101"/>
      <c r="GE161" s="101"/>
      <c r="GF161" s="101"/>
      <c r="GG161" s="101"/>
      <c r="GH161" s="101"/>
      <c r="GI161" s="101"/>
      <c r="GJ161" s="101"/>
      <c r="GK161" s="101"/>
      <c r="GL161" s="101"/>
      <c r="GM161" s="101"/>
      <c r="GN161" s="101"/>
      <c r="GO161" s="101"/>
      <c r="GP161" s="101"/>
      <c r="GQ161" s="101"/>
      <c r="GR161" s="101"/>
      <c r="GS161" s="101"/>
      <c r="GT161" s="101"/>
      <c r="GU161" s="101"/>
      <c r="GV161" s="101"/>
      <c r="GW161" s="101"/>
      <c r="GX161" s="101"/>
      <c r="GY161" s="101"/>
      <c r="GZ161" s="101"/>
      <c r="HA161" s="101"/>
      <c r="HB161" s="101"/>
      <c r="HC161" s="101"/>
      <c r="HD161" s="101"/>
      <c r="HE161" s="101"/>
      <c r="HF161" s="101"/>
      <c r="HG161" s="101"/>
      <c r="HH161" s="101"/>
      <c r="HI161" s="101"/>
      <c r="HJ161" s="101"/>
      <c r="HK161" s="101"/>
      <c r="HL161" s="101"/>
      <c r="HM161" s="101"/>
      <c r="HN161" s="101"/>
      <c r="HO161" s="101"/>
      <c r="HP161" s="101"/>
      <c r="HQ161" s="101"/>
      <c r="HR161" s="101"/>
      <c r="HS161" s="101"/>
      <c r="HT161" s="101"/>
      <c r="HU161" s="101"/>
      <c r="HV161" s="101"/>
      <c r="HW161" s="101"/>
      <c r="HX161" s="101"/>
      <c r="HY161" s="101"/>
      <c r="HZ161" s="101"/>
      <c r="IA161" s="101"/>
      <c r="IB161" s="101"/>
      <c r="IC161" s="101"/>
      <c r="ID161" s="101"/>
      <c r="IE161" s="101"/>
      <c r="IF161" s="101"/>
      <c r="IG161" s="101"/>
      <c r="IH161" s="101"/>
      <c r="II161" s="101"/>
      <c r="IJ161" s="101"/>
      <c r="IK161" s="101"/>
      <c r="IL161" s="101"/>
      <c r="IM161" s="101"/>
      <c r="IN161" s="101"/>
      <c r="IO161" s="101"/>
      <c r="IP161" s="101"/>
      <c r="IQ161" s="101"/>
    </row>
    <row r="162" spans="1:251" x14ac:dyDescent="0.2">
      <c r="A162" s="137" t="s">
        <v>101</v>
      </c>
      <c r="B162" s="132">
        <v>60</v>
      </c>
      <c r="C162" s="162">
        <v>4.8</v>
      </c>
      <c r="D162" s="162">
        <v>0.6</v>
      </c>
      <c r="E162" s="162">
        <v>30.6</v>
      </c>
      <c r="F162" s="162">
        <v>150</v>
      </c>
      <c r="G162" s="125" t="s">
        <v>204</v>
      </c>
      <c r="H162" s="131" t="s">
        <v>25</v>
      </c>
    </row>
    <row r="163" spans="1:251" x14ac:dyDescent="0.2">
      <c r="A163" s="93" t="s">
        <v>26</v>
      </c>
      <c r="B163" s="143">
        <f t="shared" ref="B163:F163" si="25">SUM(B156:B162)</f>
        <v>950</v>
      </c>
      <c r="C163" s="152">
        <f t="shared" si="25"/>
        <v>28.070000000000004</v>
      </c>
      <c r="D163" s="152">
        <f t="shared" si="25"/>
        <v>27.84</v>
      </c>
      <c r="E163" s="152">
        <f t="shared" si="25"/>
        <v>130.43</v>
      </c>
      <c r="F163" s="152">
        <f t="shared" si="25"/>
        <v>875.06000000000006</v>
      </c>
      <c r="G163" s="94"/>
      <c r="H163" s="95"/>
    </row>
    <row r="164" spans="1:251" x14ac:dyDescent="0.2">
      <c r="A164" s="182" t="s">
        <v>149</v>
      </c>
      <c r="B164" s="182"/>
      <c r="C164" s="182"/>
      <c r="D164" s="182"/>
      <c r="E164" s="182"/>
      <c r="F164" s="182"/>
      <c r="G164" s="182"/>
      <c r="H164" s="182"/>
    </row>
    <row r="165" spans="1:251" ht="21.75" customHeight="1" x14ac:dyDescent="0.2">
      <c r="A165" s="95" t="s">
        <v>105</v>
      </c>
      <c r="B165" s="130">
        <v>100</v>
      </c>
      <c r="C165" s="129">
        <v>8.7100000000000009</v>
      </c>
      <c r="D165" s="129">
        <v>9.68</v>
      </c>
      <c r="E165" s="129">
        <v>58.08</v>
      </c>
      <c r="F165" s="129">
        <v>361.74</v>
      </c>
      <c r="G165" s="130" t="s">
        <v>106</v>
      </c>
      <c r="H165" s="131" t="s">
        <v>107</v>
      </c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  <c r="AA165" s="153"/>
      <c r="AB165" s="153"/>
      <c r="AC165" s="153"/>
      <c r="AD165" s="153"/>
      <c r="AE165" s="153"/>
      <c r="AF165" s="153"/>
      <c r="AG165" s="153"/>
      <c r="AH165" s="153"/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  <c r="AV165" s="153"/>
      <c r="AW165" s="153"/>
      <c r="AX165" s="153"/>
      <c r="AY165" s="153"/>
      <c r="AZ165" s="153"/>
      <c r="BA165" s="153"/>
      <c r="BB165" s="153"/>
      <c r="BC165" s="153"/>
      <c r="BD165" s="153"/>
      <c r="BE165" s="153"/>
      <c r="BF165" s="153"/>
      <c r="BG165" s="153"/>
      <c r="BH165" s="153"/>
      <c r="BI165" s="153"/>
      <c r="BJ165" s="153"/>
      <c r="BK165" s="153"/>
      <c r="BL165" s="153"/>
      <c r="BM165" s="153"/>
      <c r="BN165" s="153"/>
      <c r="BO165" s="153"/>
      <c r="BP165" s="153"/>
      <c r="BQ165" s="153"/>
      <c r="BR165" s="153"/>
      <c r="BS165" s="153"/>
      <c r="BT165" s="153"/>
      <c r="BU165" s="153"/>
      <c r="BV165" s="153"/>
      <c r="BW165" s="153"/>
      <c r="BX165" s="153"/>
      <c r="BY165" s="153"/>
      <c r="BZ165" s="153"/>
      <c r="CA165" s="153"/>
      <c r="CB165" s="153"/>
      <c r="CC165" s="153"/>
      <c r="CD165" s="153"/>
      <c r="CE165" s="153"/>
      <c r="CF165" s="153"/>
      <c r="CG165" s="153"/>
      <c r="CH165" s="153"/>
      <c r="CI165" s="153"/>
      <c r="CJ165" s="153"/>
      <c r="CK165" s="153"/>
      <c r="CL165" s="153"/>
      <c r="CM165" s="153"/>
      <c r="CN165" s="153"/>
      <c r="CO165" s="153"/>
      <c r="CP165" s="153"/>
      <c r="CQ165" s="153"/>
      <c r="CR165" s="153"/>
      <c r="CS165" s="153"/>
      <c r="CT165" s="153"/>
      <c r="CU165" s="153"/>
      <c r="CV165" s="153"/>
      <c r="CW165" s="153"/>
      <c r="CX165" s="153"/>
      <c r="CY165" s="153"/>
      <c r="CZ165" s="153"/>
      <c r="DA165" s="153"/>
      <c r="DB165" s="153"/>
      <c r="DC165" s="153"/>
      <c r="DD165" s="153"/>
      <c r="DE165" s="153"/>
      <c r="DF165" s="153"/>
      <c r="DG165" s="153"/>
      <c r="DH165" s="153"/>
      <c r="DI165" s="153"/>
      <c r="DJ165" s="153"/>
      <c r="DK165" s="153"/>
      <c r="DL165" s="153"/>
      <c r="DM165" s="153"/>
      <c r="DN165" s="153"/>
      <c r="DO165" s="153"/>
      <c r="DP165" s="153"/>
      <c r="DQ165" s="153"/>
      <c r="DR165" s="153"/>
      <c r="DS165" s="153"/>
      <c r="DT165" s="153"/>
      <c r="DU165" s="153"/>
      <c r="DV165" s="153"/>
      <c r="DW165" s="153"/>
      <c r="DX165" s="153"/>
      <c r="DY165" s="153"/>
      <c r="DZ165" s="153"/>
      <c r="EA165" s="153"/>
      <c r="EB165" s="153"/>
      <c r="EC165" s="153"/>
      <c r="ED165" s="153"/>
      <c r="EE165" s="153"/>
      <c r="EF165" s="153"/>
      <c r="EG165" s="153"/>
      <c r="EH165" s="153"/>
      <c r="EI165" s="153"/>
      <c r="EJ165" s="153"/>
      <c r="EK165" s="153"/>
      <c r="EL165" s="153"/>
      <c r="EM165" s="153"/>
      <c r="EN165" s="153"/>
      <c r="EO165" s="153"/>
      <c r="EP165" s="153"/>
      <c r="EQ165" s="153"/>
      <c r="ER165" s="153"/>
      <c r="ES165" s="153"/>
      <c r="ET165" s="153"/>
      <c r="EU165" s="153"/>
      <c r="EV165" s="153"/>
      <c r="EW165" s="153"/>
      <c r="EX165" s="153"/>
      <c r="EY165" s="153"/>
      <c r="EZ165" s="153"/>
      <c r="FA165" s="153"/>
      <c r="FB165" s="153"/>
      <c r="FC165" s="153"/>
      <c r="FD165" s="153"/>
      <c r="FE165" s="153"/>
      <c r="FF165" s="153"/>
      <c r="FG165" s="153"/>
      <c r="FH165" s="153"/>
      <c r="FI165" s="153"/>
      <c r="FJ165" s="153"/>
      <c r="FK165" s="153"/>
      <c r="FL165" s="153"/>
      <c r="FM165" s="153"/>
      <c r="FN165" s="153"/>
      <c r="FO165" s="153"/>
      <c r="FP165" s="153"/>
      <c r="FQ165" s="153"/>
      <c r="FR165" s="153"/>
      <c r="FS165" s="153"/>
      <c r="FT165" s="153"/>
      <c r="FU165" s="153"/>
      <c r="FV165" s="153"/>
      <c r="FW165" s="153"/>
      <c r="FX165" s="153"/>
      <c r="FY165" s="153"/>
      <c r="FZ165" s="153"/>
      <c r="GA165" s="153"/>
      <c r="GB165" s="153"/>
      <c r="GC165" s="153"/>
      <c r="GD165" s="153"/>
      <c r="GE165" s="153"/>
      <c r="GF165" s="153"/>
      <c r="GG165" s="153"/>
      <c r="GH165" s="153"/>
      <c r="GI165" s="153"/>
      <c r="GJ165" s="153"/>
      <c r="GK165" s="153"/>
      <c r="GL165" s="153"/>
      <c r="GM165" s="153"/>
      <c r="GN165" s="153"/>
      <c r="GO165" s="153"/>
      <c r="GP165" s="153"/>
      <c r="GQ165" s="153"/>
      <c r="GR165" s="153"/>
      <c r="GS165" s="153"/>
      <c r="GT165" s="153"/>
      <c r="GU165" s="153"/>
      <c r="GV165" s="153"/>
      <c r="GW165" s="153"/>
      <c r="GX165" s="153"/>
      <c r="GY165" s="153"/>
      <c r="GZ165" s="153"/>
      <c r="HA165" s="153"/>
      <c r="HB165" s="153"/>
      <c r="HC165" s="153"/>
      <c r="HD165" s="153"/>
      <c r="HE165" s="153"/>
      <c r="HF165" s="153"/>
      <c r="HG165" s="153"/>
      <c r="HH165" s="153"/>
      <c r="HI165" s="153"/>
      <c r="HJ165" s="153"/>
      <c r="HK165" s="153"/>
      <c r="HL165" s="153"/>
      <c r="HM165" s="153"/>
      <c r="HN165" s="153"/>
      <c r="HO165" s="153"/>
      <c r="HP165" s="153"/>
      <c r="HQ165" s="153"/>
      <c r="HR165" s="153"/>
      <c r="HS165" s="153"/>
      <c r="HT165" s="153"/>
      <c r="HU165" s="153"/>
      <c r="HV165" s="153"/>
      <c r="HW165" s="153"/>
      <c r="HX165" s="153"/>
      <c r="HY165" s="153"/>
      <c r="HZ165" s="153"/>
      <c r="IA165" s="153"/>
      <c r="IB165" s="153"/>
      <c r="IC165" s="153"/>
      <c r="ID165" s="153"/>
      <c r="IE165" s="153"/>
      <c r="IF165" s="153"/>
      <c r="IG165" s="153"/>
      <c r="IH165" s="153"/>
      <c r="II165" s="153"/>
      <c r="IJ165" s="153"/>
      <c r="IK165" s="153"/>
      <c r="IL165" s="153"/>
      <c r="IM165" s="153"/>
      <c r="IN165" s="153"/>
      <c r="IO165" s="153"/>
      <c r="IP165" s="153"/>
      <c r="IQ165" s="153"/>
    </row>
    <row r="166" spans="1:251" ht="12" customHeight="1" x14ac:dyDescent="0.2">
      <c r="A166" s="95" t="s">
        <v>150</v>
      </c>
      <c r="B166" s="129">
        <v>100</v>
      </c>
      <c r="C166" s="129">
        <v>0.4</v>
      </c>
      <c r="D166" s="129">
        <v>0.4</v>
      </c>
      <c r="E166" s="129">
        <v>9.8000000000000007</v>
      </c>
      <c r="F166" s="129">
        <v>47</v>
      </c>
      <c r="G166" s="130" t="s">
        <v>151</v>
      </c>
      <c r="H166" s="95" t="s">
        <v>152</v>
      </c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53"/>
      <c r="X166" s="153"/>
      <c r="Y166" s="153"/>
      <c r="Z166" s="153"/>
      <c r="AA166" s="153"/>
      <c r="AB166" s="153"/>
      <c r="AC166" s="153"/>
      <c r="AD166" s="153"/>
      <c r="AE166" s="153"/>
      <c r="AF166" s="153"/>
      <c r="AG166" s="153"/>
      <c r="AH166" s="153"/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  <c r="BI166" s="153"/>
      <c r="BJ166" s="153"/>
      <c r="BK166" s="153"/>
      <c r="BL166" s="153"/>
      <c r="BM166" s="153"/>
      <c r="BN166" s="153"/>
      <c r="BO166" s="153"/>
      <c r="BP166" s="153"/>
      <c r="BQ166" s="153"/>
      <c r="BR166" s="153"/>
      <c r="BS166" s="153"/>
      <c r="BT166" s="153"/>
      <c r="BU166" s="153"/>
      <c r="BV166" s="153"/>
      <c r="BW166" s="153"/>
      <c r="BX166" s="153"/>
      <c r="BY166" s="153"/>
      <c r="BZ166" s="153"/>
      <c r="CA166" s="153"/>
      <c r="CB166" s="153"/>
      <c r="CC166" s="153"/>
      <c r="CD166" s="153"/>
      <c r="CE166" s="153"/>
      <c r="CF166" s="153"/>
      <c r="CG166" s="153"/>
      <c r="CH166" s="153"/>
      <c r="CI166" s="153"/>
      <c r="CJ166" s="153"/>
      <c r="CK166" s="153"/>
      <c r="CL166" s="153"/>
      <c r="CM166" s="153"/>
      <c r="CN166" s="153"/>
      <c r="CO166" s="153"/>
      <c r="CP166" s="153"/>
      <c r="CQ166" s="153"/>
      <c r="CR166" s="153"/>
      <c r="CS166" s="153"/>
      <c r="CT166" s="153"/>
      <c r="CU166" s="153"/>
      <c r="CV166" s="153"/>
      <c r="CW166" s="153"/>
      <c r="CX166" s="153"/>
      <c r="CY166" s="153"/>
      <c r="CZ166" s="153"/>
      <c r="DA166" s="153"/>
      <c r="DB166" s="153"/>
      <c r="DC166" s="153"/>
      <c r="DD166" s="153"/>
      <c r="DE166" s="153"/>
      <c r="DF166" s="153"/>
      <c r="DG166" s="153"/>
      <c r="DH166" s="153"/>
      <c r="DI166" s="153"/>
      <c r="DJ166" s="153"/>
      <c r="DK166" s="153"/>
      <c r="DL166" s="153"/>
      <c r="DM166" s="153"/>
      <c r="DN166" s="153"/>
      <c r="DO166" s="153"/>
      <c r="DP166" s="153"/>
      <c r="DQ166" s="153"/>
      <c r="DR166" s="153"/>
      <c r="DS166" s="153"/>
      <c r="DT166" s="153"/>
      <c r="DU166" s="153"/>
      <c r="DV166" s="153"/>
      <c r="DW166" s="153"/>
      <c r="DX166" s="153"/>
      <c r="DY166" s="153"/>
      <c r="DZ166" s="153"/>
      <c r="EA166" s="153"/>
      <c r="EB166" s="153"/>
      <c r="EC166" s="153"/>
      <c r="ED166" s="153"/>
      <c r="EE166" s="153"/>
      <c r="EF166" s="153"/>
      <c r="EG166" s="153"/>
      <c r="EH166" s="153"/>
      <c r="EI166" s="153"/>
      <c r="EJ166" s="153"/>
      <c r="EK166" s="153"/>
      <c r="EL166" s="153"/>
      <c r="EM166" s="153"/>
      <c r="EN166" s="153"/>
      <c r="EO166" s="153"/>
      <c r="EP166" s="153"/>
      <c r="EQ166" s="153"/>
      <c r="ER166" s="153"/>
      <c r="ES166" s="153"/>
      <c r="ET166" s="153"/>
      <c r="EU166" s="153"/>
      <c r="EV166" s="153"/>
      <c r="EW166" s="153"/>
      <c r="EX166" s="153"/>
      <c r="EY166" s="153"/>
      <c r="EZ166" s="153"/>
      <c r="FA166" s="153"/>
      <c r="FB166" s="153"/>
      <c r="FC166" s="153"/>
      <c r="FD166" s="153"/>
      <c r="FE166" s="153"/>
      <c r="FF166" s="153"/>
      <c r="FG166" s="153"/>
      <c r="FH166" s="153"/>
      <c r="FI166" s="153"/>
      <c r="FJ166" s="153"/>
      <c r="FK166" s="153"/>
      <c r="FL166" s="153"/>
      <c r="FM166" s="153"/>
      <c r="FN166" s="153"/>
      <c r="FO166" s="153"/>
      <c r="FP166" s="153"/>
      <c r="FQ166" s="153"/>
      <c r="FR166" s="153"/>
      <c r="FS166" s="153"/>
      <c r="FT166" s="153"/>
      <c r="FU166" s="153"/>
      <c r="FV166" s="153"/>
      <c r="FW166" s="153"/>
      <c r="FX166" s="153"/>
      <c r="FY166" s="153"/>
      <c r="FZ166" s="153"/>
      <c r="GA166" s="153"/>
      <c r="GB166" s="153"/>
      <c r="GC166" s="153"/>
      <c r="GD166" s="153"/>
      <c r="GE166" s="153"/>
      <c r="GF166" s="153"/>
      <c r="GG166" s="153"/>
      <c r="GH166" s="153"/>
      <c r="GI166" s="153"/>
      <c r="GJ166" s="153"/>
      <c r="GK166" s="153"/>
      <c r="GL166" s="153"/>
      <c r="GM166" s="153"/>
      <c r="GN166" s="153"/>
      <c r="GO166" s="153"/>
      <c r="GP166" s="153"/>
      <c r="GQ166" s="153"/>
      <c r="GR166" s="153"/>
      <c r="GS166" s="153"/>
      <c r="GT166" s="153"/>
      <c r="GU166" s="153"/>
      <c r="GV166" s="153"/>
      <c r="GW166" s="153"/>
      <c r="GX166" s="153"/>
      <c r="GY166" s="153"/>
      <c r="GZ166" s="153"/>
      <c r="HA166" s="153"/>
      <c r="HB166" s="153"/>
      <c r="HC166" s="153"/>
      <c r="HD166" s="153"/>
      <c r="HE166" s="153"/>
      <c r="HF166" s="153"/>
      <c r="HG166" s="153"/>
      <c r="HH166" s="153"/>
      <c r="HI166" s="153"/>
      <c r="HJ166" s="153"/>
      <c r="HK166" s="153"/>
      <c r="HL166" s="153"/>
      <c r="HM166" s="153"/>
      <c r="HN166" s="153"/>
      <c r="HO166" s="153"/>
      <c r="HP166" s="153"/>
      <c r="HQ166" s="153"/>
      <c r="HR166" s="153"/>
      <c r="HS166" s="153"/>
      <c r="HT166" s="153"/>
      <c r="HU166" s="153"/>
      <c r="HV166" s="153"/>
      <c r="HW166" s="153"/>
      <c r="HX166" s="153"/>
      <c r="HY166" s="153"/>
      <c r="HZ166" s="153"/>
      <c r="IA166" s="153"/>
      <c r="IB166" s="153"/>
      <c r="IC166" s="153"/>
      <c r="ID166" s="153"/>
      <c r="IE166" s="153"/>
      <c r="IF166" s="153"/>
      <c r="IG166" s="153"/>
      <c r="IH166" s="153"/>
      <c r="II166" s="153"/>
      <c r="IJ166" s="153"/>
      <c r="IK166" s="153"/>
      <c r="IL166" s="153"/>
      <c r="IM166" s="153"/>
      <c r="IN166" s="153"/>
      <c r="IO166" s="153"/>
      <c r="IP166" s="153"/>
      <c r="IQ166" s="153"/>
    </row>
    <row r="167" spans="1:251" x14ac:dyDescent="0.2">
      <c r="A167" s="145" t="s">
        <v>20</v>
      </c>
      <c r="B167" s="129">
        <v>222</v>
      </c>
      <c r="C167" s="130">
        <v>0.13</v>
      </c>
      <c r="D167" s="130">
        <v>0.02</v>
      </c>
      <c r="E167" s="130">
        <v>15.2</v>
      </c>
      <c r="F167" s="130">
        <v>62</v>
      </c>
      <c r="G167" s="130" t="s">
        <v>21</v>
      </c>
      <c r="H167" s="137" t="s">
        <v>22</v>
      </c>
    </row>
    <row r="168" spans="1:251" x14ac:dyDescent="0.2">
      <c r="A168" s="93" t="s">
        <v>26</v>
      </c>
      <c r="B168" s="94">
        <f t="shared" ref="B168:F168" si="26">SUM(B165:B167)</f>
        <v>422</v>
      </c>
      <c r="C168" s="94">
        <f t="shared" si="26"/>
        <v>9.240000000000002</v>
      </c>
      <c r="D168" s="94">
        <f t="shared" si="26"/>
        <v>10.1</v>
      </c>
      <c r="E168" s="94">
        <f t="shared" si="26"/>
        <v>83.08</v>
      </c>
      <c r="F168" s="94">
        <f t="shared" si="26"/>
        <v>470.74</v>
      </c>
      <c r="G168" s="94"/>
      <c r="H168" s="95"/>
    </row>
    <row r="169" spans="1:251" x14ac:dyDescent="0.2">
      <c r="A169" s="93" t="s">
        <v>120</v>
      </c>
      <c r="B169" s="94">
        <f t="shared" ref="B169:F169" si="27">SUM(B154,B163,B168)</f>
        <v>1927</v>
      </c>
      <c r="C169" s="94">
        <f t="shared" si="27"/>
        <v>57.190000000000005</v>
      </c>
      <c r="D169" s="94">
        <f t="shared" si="27"/>
        <v>58.940000000000005</v>
      </c>
      <c r="E169" s="94">
        <f t="shared" si="27"/>
        <v>301.20999999999998</v>
      </c>
      <c r="F169" s="94">
        <f t="shared" si="27"/>
        <v>1960.0000000000002</v>
      </c>
      <c r="G169" s="94"/>
      <c r="H169" s="95"/>
    </row>
    <row r="170" spans="1:251" x14ac:dyDescent="0.2">
      <c r="A170" s="184" t="s">
        <v>27</v>
      </c>
      <c r="B170" s="184"/>
      <c r="C170" s="184"/>
      <c r="D170" s="184"/>
      <c r="E170" s="184"/>
      <c r="F170" s="184"/>
      <c r="G170" s="184"/>
      <c r="H170" s="184"/>
    </row>
    <row r="171" spans="1:251" x14ac:dyDescent="0.2">
      <c r="A171" s="182" t="s">
        <v>98</v>
      </c>
      <c r="B171" s="184" t="s">
        <v>128</v>
      </c>
      <c r="C171" s="184"/>
      <c r="D171" s="184"/>
      <c r="E171" s="184"/>
      <c r="F171" s="184"/>
      <c r="G171" s="182" t="s">
        <v>9</v>
      </c>
      <c r="H171" s="182" t="s">
        <v>100</v>
      </c>
    </row>
    <row r="172" spans="1:251" ht="18.75" customHeight="1" x14ac:dyDescent="0.2">
      <c r="A172" s="182"/>
      <c r="B172" s="94" t="s">
        <v>4</v>
      </c>
      <c r="C172" s="94" t="s">
        <v>129</v>
      </c>
      <c r="D172" s="94" t="s">
        <v>130</v>
      </c>
      <c r="E172" s="94" t="s">
        <v>99</v>
      </c>
      <c r="F172" s="94" t="s">
        <v>8</v>
      </c>
      <c r="G172" s="182"/>
      <c r="H172" s="182"/>
    </row>
    <row r="173" spans="1:251" x14ac:dyDescent="0.2">
      <c r="A173" s="182" t="s">
        <v>131</v>
      </c>
      <c r="B173" s="182"/>
      <c r="C173" s="182"/>
      <c r="D173" s="182"/>
      <c r="E173" s="182"/>
      <c r="F173" s="182"/>
      <c r="G173" s="182"/>
      <c r="H173" s="182"/>
    </row>
    <row r="174" spans="1:251" x14ac:dyDescent="0.2">
      <c r="A174" s="168" t="s">
        <v>269</v>
      </c>
      <c r="B174" s="169">
        <v>70</v>
      </c>
      <c r="C174" s="133">
        <v>11.5</v>
      </c>
      <c r="D174" s="133">
        <v>12.3</v>
      </c>
      <c r="E174" s="133">
        <v>5.8</v>
      </c>
      <c r="F174" s="133">
        <v>182.9</v>
      </c>
      <c r="G174" s="126" t="s">
        <v>270</v>
      </c>
      <c r="H174" s="163" t="s">
        <v>223</v>
      </c>
    </row>
    <row r="175" spans="1:251" x14ac:dyDescent="0.2">
      <c r="A175" s="95" t="s">
        <v>17</v>
      </c>
      <c r="B175" s="130">
        <v>180</v>
      </c>
      <c r="C175" s="129">
        <v>6.62</v>
      </c>
      <c r="D175" s="129">
        <v>5.42</v>
      </c>
      <c r="E175" s="129">
        <v>31.73</v>
      </c>
      <c r="F175" s="129">
        <v>202.14</v>
      </c>
      <c r="G175" s="130" t="s">
        <v>18</v>
      </c>
      <c r="H175" s="95" t="s">
        <v>19</v>
      </c>
    </row>
    <row r="176" spans="1:251" ht="21.75" customHeight="1" x14ac:dyDescent="0.2">
      <c r="A176" s="137" t="s">
        <v>165</v>
      </c>
      <c r="B176" s="140">
        <v>60</v>
      </c>
      <c r="C176" s="133">
        <v>0.42</v>
      </c>
      <c r="D176" s="133">
        <v>0.06</v>
      </c>
      <c r="E176" s="133">
        <v>1.1399999999999999</v>
      </c>
      <c r="F176" s="133">
        <v>7.2</v>
      </c>
      <c r="G176" s="149" t="s">
        <v>66</v>
      </c>
      <c r="H176" s="131" t="s">
        <v>112</v>
      </c>
    </row>
    <row r="177" spans="1:251" x14ac:dyDescent="0.2">
      <c r="A177" s="137" t="s">
        <v>101</v>
      </c>
      <c r="B177" s="135">
        <v>60</v>
      </c>
      <c r="C177" s="135">
        <f>6.4/80*60</f>
        <v>4.8</v>
      </c>
      <c r="D177" s="135">
        <f>0.8/80*60</f>
        <v>0.6</v>
      </c>
      <c r="E177" s="135">
        <f>40.8/80*60</f>
        <v>30.6</v>
      </c>
      <c r="F177" s="135">
        <f>200/80*60</f>
        <v>150</v>
      </c>
      <c r="G177" s="130" t="s">
        <v>24</v>
      </c>
      <c r="H177" s="131" t="s">
        <v>25</v>
      </c>
    </row>
    <row r="178" spans="1:251" x14ac:dyDescent="0.2">
      <c r="A178" s="145" t="s">
        <v>20</v>
      </c>
      <c r="B178" s="129">
        <v>222</v>
      </c>
      <c r="C178" s="130">
        <v>0.13</v>
      </c>
      <c r="D178" s="130">
        <v>0.02</v>
      </c>
      <c r="E178" s="130">
        <v>15.2</v>
      </c>
      <c r="F178" s="130">
        <v>62</v>
      </c>
      <c r="G178" s="130" t="s">
        <v>21</v>
      </c>
      <c r="H178" s="137" t="s">
        <v>22</v>
      </c>
    </row>
    <row r="179" spans="1:251" x14ac:dyDescent="0.2">
      <c r="A179" s="93" t="s">
        <v>26</v>
      </c>
      <c r="B179" s="143">
        <f t="shared" ref="B179:F179" si="28">SUM(B174:B178)</f>
        <v>592</v>
      </c>
      <c r="C179" s="143">
        <f t="shared" si="28"/>
        <v>23.470000000000002</v>
      </c>
      <c r="D179" s="143">
        <f t="shared" si="28"/>
        <v>18.399999999999999</v>
      </c>
      <c r="E179" s="143">
        <f t="shared" si="28"/>
        <v>84.470000000000013</v>
      </c>
      <c r="F179" s="143">
        <f t="shared" si="28"/>
        <v>604.24</v>
      </c>
      <c r="G179" s="94"/>
      <c r="H179" s="95"/>
    </row>
    <row r="180" spans="1:251" x14ac:dyDescent="0.2">
      <c r="A180" s="184" t="s">
        <v>140</v>
      </c>
      <c r="B180" s="184"/>
      <c r="C180" s="184"/>
      <c r="D180" s="184"/>
      <c r="E180" s="184"/>
      <c r="F180" s="184"/>
      <c r="G180" s="184"/>
      <c r="H180" s="184"/>
    </row>
    <row r="181" spans="1:251" ht="11.25" customHeight="1" x14ac:dyDescent="0.2">
      <c r="A181" s="95" t="s">
        <v>166</v>
      </c>
      <c r="B181" s="129">
        <v>260</v>
      </c>
      <c r="C181" s="129">
        <v>1.74</v>
      </c>
      <c r="D181" s="129">
        <v>6.33</v>
      </c>
      <c r="E181" s="129">
        <v>11.16</v>
      </c>
      <c r="F181" s="129">
        <v>111.14</v>
      </c>
      <c r="G181" s="138" t="s">
        <v>248</v>
      </c>
      <c r="H181" s="145" t="s">
        <v>167</v>
      </c>
    </row>
    <row r="182" spans="1:251" x14ac:dyDescent="0.2">
      <c r="A182" s="170" t="s">
        <v>121</v>
      </c>
      <c r="B182" s="158">
        <v>100</v>
      </c>
      <c r="C182" s="133">
        <v>14.1</v>
      </c>
      <c r="D182" s="133">
        <v>15.3</v>
      </c>
      <c r="E182" s="133">
        <v>3.2</v>
      </c>
      <c r="F182" s="133">
        <v>205.9</v>
      </c>
      <c r="G182" s="149" t="s">
        <v>224</v>
      </c>
      <c r="H182" s="131" t="s">
        <v>86</v>
      </c>
    </row>
    <row r="183" spans="1:251" ht="12" customHeight="1" x14ac:dyDescent="0.2">
      <c r="A183" s="137" t="s">
        <v>59</v>
      </c>
      <c r="B183" s="129">
        <v>180</v>
      </c>
      <c r="C183" s="129">
        <v>10.32</v>
      </c>
      <c r="D183" s="129">
        <v>7.31</v>
      </c>
      <c r="E183" s="129">
        <v>46.37</v>
      </c>
      <c r="F183" s="129">
        <v>292.5</v>
      </c>
      <c r="G183" s="130" t="s">
        <v>60</v>
      </c>
      <c r="H183" s="131" t="s">
        <v>61</v>
      </c>
    </row>
    <row r="184" spans="1:251" x14ac:dyDescent="0.2">
      <c r="A184" s="95" t="s">
        <v>170</v>
      </c>
      <c r="B184" s="130">
        <v>200</v>
      </c>
      <c r="C184" s="130">
        <v>0</v>
      </c>
      <c r="D184" s="130">
        <v>0</v>
      </c>
      <c r="E184" s="130">
        <v>19.97</v>
      </c>
      <c r="F184" s="130">
        <v>76</v>
      </c>
      <c r="G184" s="130" t="s">
        <v>171</v>
      </c>
      <c r="H184" s="131" t="s">
        <v>172</v>
      </c>
    </row>
    <row r="185" spans="1:251" x14ac:dyDescent="0.2">
      <c r="A185" s="137" t="s">
        <v>40</v>
      </c>
      <c r="B185" s="129">
        <v>40</v>
      </c>
      <c r="C185" s="129">
        <v>2.6</v>
      </c>
      <c r="D185" s="129">
        <v>0.4</v>
      </c>
      <c r="E185" s="129">
        <v>17.2</v>
      </c>
      <c r="F185" s="129">
        <v>85</v>
      </c>
      <c r="G185" s="149">
        <v>11</v>
      </c>
      <c r="H185" s="95" t="s">
        <v>41</v>
      </c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1"/>
      <c r="BN185" s="101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1"/>
      <c r="BZ185" s="101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1"/>
      <c r="CM185" s="101"/>
      <c r="CN185" s="101"/>
      <c r="CO185" s="101"/>
      <c r="CP185" s="101"/>
      <c r="CQ185" s="101"/>
      <c r="CR185" s="101"/>
      <c r="CS185" s="101"/>
      <c r="CT185" s="101"/>
      <c r="CU185" s="101"/>
      <c r="CV185" s="101"/>
      <c r="CW185" s="101"/>
      <c r="CX185" s="101"/>
      <c r="CY185" s="101"/>
      <c r="CZ185" s="101"/>
      <c r="DA185" s="101"/>
      <c r="DB185" s="101"/>
      <c r="DC185" s="101"/>
      <c r="DD185" s="101"/>
      <c r="DE185" s="101"/>
      <c r="DF185" s="101"/>
      <c r="DG185" s="101"/>
      <c r="DH185" s="101"/>
      <c r="DI185" s="101"/>
      <c r="DJ185" s="101"/>
      <c r="DK185" s="101"/>
      <c r="DL185" s="101"/>
      <c r="DM185" s="101"/>
      <c r="DN185" s="101"/>
      <c r="DO185" s="101"/>
      <c r="DP185" s="101"/>
      <c r="DQ185" s="101"/>
      <c r="DR185" s="101"/>
      <c r="DS185" s="101"/>
      <c r="DT185" s="101"/>
      <c r="DU185" s="101"/>
      <c r="DV185" s="101"/>
      <c r="DW185" s="101"/>
      <c r="DX185" s="101"/>
      <c r="DY185" s="101"/>
      <c r="DZ185" s="101"/>
      <c r="EA185" s="101"/>
      <c r="EB185" s="101"/>
      <c r="EC185" s="101"/>
      <c r="ED185" s="101"/>
      <c r="EE185" s="101"/>
      <c r="EF185" s="101"/>
      <c r="EG185" s="101"/>
      <c r="EH185" s="101"/>
      <c r="EI185" s="101"/>
      <c r="EJ185" s="101"/>
      <c r="EK185" s="101"/>
      <c r="EL185" s="101"/>
      <c r="EM185" s="101"/>
      <c r="EN185" s="101"/>
      <c r="EO185" s="101"/>
      <c r="EP185" s="101"/>
      <c r="EQ185" s="101"/>
      <c r="ER185" s="101"/>
      <c r="ES185" s="101"/>
      <c r="ET185" s="101"/>
      <c r="EU185" s="101"/>
      <c r="EV185" s="101"/>
      <c r="EW185" s="101"/>
      <c r="EX185" s="101"/>
      <c r="EY185" s="101"/>
      <c r="EZ185" s="101"/>
      <c r="FA185" s="101"/>
      <c r="FB185" s="101"/>
      <c r="FC185" s="101"/>
      <c r="FD185" s="101"/>
      <c r="FE185" s="101"/>
      <c r="FF185" s="101"/>
      <c r="FG185" s="101"/>
      <c r="FH185" s="101"/>
      <c r="FI185" s="101"/>
      <c r="FJ185" s="101"/>
      <c r="FK185" s="101"/>
      <c r="FL185" s="101"/>
      <c r="FM185" s="101"/>
      <c r="FN185" s="101"/>
      <c r="FO185" s="101"/>
      <c r="FP185" s="101"/>
      <c r="FQ185" s="101"/>
      <c r="FR185" s="101"/>
      <c r="FS185" s="101"/>
      <c r="FT185" s="101"/>
      <c r="FU185" s="101"/>
      <c r="FV185" s="101"/>
      <c r="FW185" s="101"/>
      <c r="FX185" s="101"/>
      <c r="FY185" s="101"/>
      <c r="FZ185" s="101"/>
      <c r="GA185" s="101"/>
      <c r="GB185" s="101"/>
      <c r="GC185" s="101"/>
      <c r="GD185" s="101"/>
      <c r="GE185" s="101"/>
      <c r="GF185" s="101"/>
      <c r="GG185" s="101"/>
      <c r="GH185" s="101"/>
      <c r="GI185" s="101"/>
      <c r="GJ185" s="101"/>
      <c r="GK185" s="101"/>
      <c r="GL185" s="101"/>
      <c r="GM185" s="101"/>
      <c r="GN185" s="101"/>
      <c r="GO185" s="101"/>
      <c r="GP185" s="101"/>
      <c r="GQ185" s="101"/>
      <c r="GR185" s="101"/>
      <c r="GS185" s="101"/>
      <c r="GT185" s="101"/>
      <c r="GU185" s="101"/>
      <c r="GV185" s="101"/>
      <c r="GW185" s="101"/>
      <c r="GX185" s="101"/>
      <c r="GY185" s="101"/>
      <c r="GZ185" s="101"/>
      <c r="HA185" s="101"/>
      <c r="HB185" s="101"/>
      <c r="HC185" s="101"/>
      <c r="HD185" s="101"/>
      <c r="HE185" s="101"/>
      <c r="HF185" s="101"/>
      <c r="HG185" s="101"/>
      <c r="HH185" s="101"/>
      <c r="HI185" s="101"/>
      <c r="HJ185" s="101"/>
      <c r="HK185" s="101"/>
      <c r="HL185" s="101"/>
      <c r="HM185" s="101"/>
      <c r="HN185" s="101"/>
      <c r="HO185" s="101"/>
      <c r="HP185" s="101"/>
      <c r="HQ185" s="101"/>
      <c r="HR185" s="101"/>
      <c r="HS185" s="101"/>
      <c r="HT185" s="101"/>
      <c r="HU185" s="101"/>
      <c r="HV185" s="101"/>
      <c r="HW185" s="101"/>
      <c r="HX185" s="101"/>
      <c r="HY185" s="101"/>
      <c r="HZ185" s="101"/>
      <c r="IA185" s="101"/>
      <c r="IB185" s="101"/>
      <c r="IC185" s="101"/>
      <c r="ID185" s="101"/>
      <c r="IE185" s="101"/>
      <c r="IF185" s="101"/>
      <c r="IG185" s="101"/>
      <c r="IH185" s="101"/>
      <c r="II185" s="101"/>
      <c r="IJ185" s="101"/>
      <c r="IK185" s="101"/>
      <c r="IL185" s="101"/>
      <c r="IM185" s="101"/>
      <c r="IN185" s="101"/>
      <c r="IO185" s="101"/>
      <c r="IP185" s="101"/>
      <c r="IQ185" s="101"/>
    </row>
    <row r="186" spans="1:251" x14ac:dyDescent="0.2">
      <c r="A186" s="137" t="s">
        <v>101</v>
      </c>
      <c r="B186" s="130">
        <v>40</v>
      </c>
      <c r="C186" s="129">
        <v>3.2</v>
      </c>
      <c r="D186" s="129">
        <v>0.4</v>
      </c>
      <c r="E186" s="129">
        <v>20.399999999999999</v>
      </c>
      <c r="F186" s="129">
        <v>100</v>
      </c>
      <c r="G186" s="149">
        <v>11</v>
      </c>
      <c r="H186" s="131" t="s">
        <v>25</v>
      </c>
    </row>
    <row r="187" spans="1:251" x14ac:dyDescent="0.2">
      <c r="A187" s="93" t="s">
        <v>26</v>
      </c>
      <c r="B187" s="143">
        <f t="shared" ref="B187:F187" si="29">SUM(B181:B186)</f>
        <v>820</v>
      </c>
      <c r="C187" s="143">
        <f t="shared" si="29"/>
        <v>31.96</v>
      </c>
      <c r="D187" s="143">
        <f t="shared" si="29"/>
        <v>29.74</v>
      </c>
      <c r="E187" s="143">
        <f t="shared" si="29"/>
        <v>118.29999999999998</v>
      </c>
      <c r="F187" s="143">
        <f t="shared" si="29"/>
        <v>870.54</v>
      </c>
      <c r="G187" s="94"/>
      <c r="H187" s="95"/>
    </row>
    <row r="188" spans="1:251" x14ac:dyDescent="0.2">
      <c r="A188" s="182" t="s">
        <v>149</v>
      </c>
      <c r="B188" s="182"/>
      <c r="C188" s="182"/>
      <c r="D188" s="182"/>
      <c r="E188" s="182"/>
      <c r="F188" s="182"/>
      <c r="G188" s="182"/>
      <c r="H188" s="182"/>
    </row>
    <row r="189" spans="1:251" s="101" customFormat="1" x14ac:dyDescent="0.2">
      <c r="A189" s="137" t="s">
        <v>225</v>
      </c>
      <c r="B189" s="129">
        <v>100</v>
      </c>
      <c r="C189" s="135">
        <v>12.03</v>
      </c>
      <c r="D189" s="135">
        <v>12.3</v>
      </c>
      <c r="E189" s="135">
        <v>27.3</v>
      </c>
      <c r="F189" s="135">
        <v>266.3</v>
      </c>
      <c r="G189" s="129" t="s">
        <v>62</v>
      </c>
      <c r="H189" s="95" t="s">
        <v>226</v>
      </c>
    </row>
    <row r="190" spans="1:251" ht="12" customHeight="1" x14ac:dyDescent="0.2">
      <c r="A190" s="95" t="s">
        <v>150</v>
      </c>
      <c r="B190" s="129">
        <v>100</v>
      </c>
      <c r="C190" s="129">
        <v>0.4</v>
      </c>
      <c r="D190" s="129">
        <v>0.4</v>
      </c>
      <c r="E190" s="129">
        <v>9.8000000000000007</v>
      </c>
      <c r="F190" s="129">
        <v>47</v>
      </c>
      <c r="G190" s="130" t="s">
        <v>151</v>
      </c>
      <c r="H190" s="95" t="s">
        <v>152</v>
      </c>
      <c r="I190" s="153"/>
      <c r="J190" s="153"/>
      <c r="K190" s="153"/>
      <c r="L190" s="153"/>
      <c r="M190" s="153"/>
      <c r="N190" s="153"/>
      <c r="O190" s="153"/>
      <c r="P190" s="153"/>
      <c r="Q190" s="153"/>
      <c r="R190" s="153"/>
      <c r="S190" s="153"/>
      <c r="T190" s="153"/>
      <c r="U190" s="153"/>
      <c r="V190" s="153"/>
      <c r="W190" s="153"/>
      <c r="X190" s="153"/>
      <c r="Y190" s="153"/>
      <c r="Z190" s="153"/>
      <c r="AA190" s="153"/>
      <c r="AB190" s="153"/>
      <c r="AC190" s="153"/>
      <c r="AD190" s="153"/>
      <c r="AE190" s="153"/>
      <c r="AF190" s="153"/>
      <c r="AG190" s="153"/>
      <c r="AH190" s="153"/>
      <c r="AI190" s="153"/>
      <c r="AJ190" s="153"/>
      <c r="AK190" s="153"/>
      <c r="AL190" s="153"/>
      <c r="AM190" s="153"/>
      <c r="AN190" s="153"/>
      <c r="AO190" s="153"/>
      <c r="AP190" s="153"/>
      <c r="AQ190" s="153"/>
      <c r="AR190" s="153"/>
      <c r="AS190" s="153"/>
      <c r="AT190" s="153"/>
      <c r="AU190" s="153"/>
      <c r="AV190" s="153"/>
      <c r="AW190" s="153"/>
      <c r="AX190" s="153"/>
      <c r="AY190" s="153"/>
      <c r="AZ190" s="153"/>
      <c r="BA190" s="153"/>
      <c r="BB190" s="153"/>
      <c r="BC190" s="153"/>
      <c r="BD190" s="153"/>
      <c r="BE190" s="153"/>
      <c r="BF190" s="153"/>
      <c r="BG190" s="153"/>
      <c r="BH190" s="153"/>
      <c r="BI190" s="153"/>
      <c r="BJ190" s="153"/>
      <c r="BK190" s="153"/>
      <c r="BL190" s="153"/>
      <c r="BM190" s="153"/>
      <c r="BN190" s="153"/>
      <c r="BO190" s="153"/>
      <c r="BP190" s="153"/>
      <c r="BQ190" s="153"/>
      <c r="BR190" s="153"/>
      <c r="BS190" s="153"/>
      <c r="BT190" s="153"/>
      <c r="BU190" s="153"/>
      <c r="BV190" s="153"/>
      <c r="BW190" s="153"/>
      <c r="BX190" s="153"/>
      <c r="BY190" s="153"/>
      <c r="BZ190" s="153"/>
      <c r="CA190" s="153"/>
      <c r="CB190" s="153"/>
      <c r="CC190" s="153"/>
      <c r="CD190" s="153"/>
      <c r="CE190" s="153"/>
      <c r="CF190" s="153"/>
      <c r="CG190" s="153"/>
      <c r="CH190" s="153"/>
      <c r="CI190" s="153"/>
      <c r="CJ190" s="153"/>
      <c r="CK190" s="153"/>
      <c r="CL190" s="153"/>
      <c r="CM190" s="153"/>
      <c r="CN190" s="153"/>
      <c r="CO190" s="153"/>
      <c r="CP190" s="153"/>
      <c r="CQ190" s="153"/>
      <c r="CR190" s="153"/>
      <c r="CS190" s="153"/>
      <c r="CT190" s="153"/>
      <c r="CU190" s="153"/>
      <c r="CV190" s="153"/>
      <c r="CW190" s="153"/>
      <c r="CX190" s="153"/>
      <c r="CY190" s="153"/>
      <c r="CZ190" s="153"/>
      <c r="DA190" s="153"/>
      <c r="DB190" s="153"/>
      <c r="DC190" s="153"/>
      <c r="DD190" s="153"/>
      <c r="DE190" s="153"/>
      <c r="DF190" s="153"/>
      <c r="DG190" s="153"/>
      <c r="DH190" s="153"/>
      <c r="DI190" s="153"/>
      <c r="DJ190" s="153"/>
      <c r="DK190" s="153"/>
      <c r="DL190" s="153"/>
      <c r="DM190" s="153"/>
      <c r="DN190" s="153"/>
      <c r="DO190" s="153"/>
      <c r="DP190" s="153"/>
      <c r="DQ190" s="153"/>
      <c r="DR190" s="153"/>
      <c r="DS190" s="153"/>
      <c r="DT190" s="153"/>
      <c r="DU190" s="153"/>
      <c r="DV190" s="153"/>
      <c r="DW190" s="153"/>
      <c r="DX190" s="153"/>
      <c r="DY190" s="153"/>
      <c r="DZ190" s="153"/>
      <c r="EA190" s="153"/>
      <c r="EB190" s="153"/>
      <c r="EC190" s="153"/>
      <c r="ED190" s="153"/>
      <c r="EE190" s="153"/>
      <c r="EF190" s="153"/>
      <c r="EG190" s="153"/>
      <c r="EH190" s="153"/>
      <c r="EI190" s="153"/>
      <c r="EJ190" s="153"/>
      <c r="EK190" s="153"/>
      <c r="EL190" s="153"/>
      <c r="EM190" s="153"/>
      <c r="EN190" s="153"/>
      <c r="EO190" s="153"/>
      <c r="EP190" s="153"/>
      <c r="EQ190" s="153"/>
      <c r="ER190" s="153"/>
      <c r="ES190" s="153"/>
      <c r="ET190" s="153"/>
      <c r="EU190" s="153"/>
      <c r="EV190" s="153"/>
      <c r="EW190" s="153"/>
      <c r="EX190" s="153"/>
      <c r="EY190" s="153"/>
      <c r="EZ190" s="153"/>
      <c r="FA190" s="153"/>
      <c r="FB190" s="153"/>
      <c r="FC190" s="153"/>
      <c r="FD190" s="153"/>
      <c r="FE190" s="153"/>
      <c r="FF190" s="153"/>
      <c r="FG190" s="153"/>
      <c r="FH190" s="153"/>
      <c r="FI190" s="153"/>
      <c r="FJ190" s="153"/>
      <c r="FK190" s="153"/>
      <c r="FL190" s="153"/>
      <c r="FM190" s="153"/>
      <c r="FN190" s="153"/>
      <c r="FO190" s="153"/>
      <c r="FP190" s="153"/>
      <c r="FQ190" s="153"/>
      <c r="FR190" s="153"/>
      <c r="FS190" s="153"/>
      <c r="FT190" s="153"/>
      <c r="FU190" s="153"/>
      <c r="FV190" s="153"/>
      <c r="FW190" s="153"/>
      <c r="FX190" s="153"/>
      <c r="FY190" s="153"/>
      <c r="FZ190" s="153"/>
      <c r="GA190" s="153"/>
      <c r="GB190" s="153"/>
      <c r="GC190" s="153"/>
      <c r="GD190" s="153"/>
      <c r="GE190" s="153"/>
      <c r="GF190" s="153"/>
      <c r="GG190" s="153"/>
      <c r="GH190" s="153"/>
      <c r="GI190" s="153"/>
      <c r="GJ190" s="153"/>
      <c r="GK190" s="153"/>
      <c r="GL190" s="153"/>
      <c r="GM190" s="153"/>
      <c r="GN190" s="153"/>
      <c r="GO190" s="153"/>
      <c r="GP190" s="153"/>
      <c r="GQ190" s="153"/>
      <c r="GR190" s="153"/>
      <c r="GS190" s="153"/>
      <c r="GT190" s="153"/>
      <c r="GU190" s="153"/>
      <c r="GV190" s="153"/>
      <c r="GW190" s="153"/>
      <c r="GX190" s="153"/>
      <c r="GY190" s="153"/>
      <c r="GZ190" s="153"/>
      <c r="HA190" s="153"/>
      <c r="HB190" s="153"/>
      <c r="HC190" s="153"/>
      <c r="HD190" s="153"/>
      <c r="HE190" s="153"/>
      <c r="HF190" s="153"/>
      <c r="HG190" s="153"/>
      <c r="HH190" s="153"/>
      <c r="HI190" s="153"/>
      <c r="HJ190" s="153"/>
      <c r="HK190" s="153"/>
      <c r="HL190" s="153"/>
      <c r="HM190" s="153"/>
      <c r="HN190" s="153"/>
      <c r="HO190" s="153"/>
      <c r="HP190" s="153"/>
      <c r="HQ190" s="153"/>
      <c r="HR190" s="153"/>
      <c r="HS190" s="153"/>
      <c r="HT190" s="153"/>
      <c r="HU190" s="153"/>
      <c r="HV190" s="153"/>
      <c r="HW190" s="153"/>
      <c r="HX190" s="153"/>
      <c r="HY190" s="153"/>
      <c r="HZ190" s="153"/>
      <c r="IA190" s="153"/>
      <c r="IB190" s="153"/>
      <c r="IC190" s="153"/>
      <c r="ID190" s="153"/>
      <c r="IE190" s="153"/>
      <c r="IF190" s="153"/>
      <c r="IG190" s="153"/>
      <c r="IH190" s="153"/>
      <c r="II190" s="153"/>
      <c r="IJ190" s="153"/>
      <c r="IK190" s="153"/>
      <c r="IL190" s="153"/>
      <c r="IM190" s="153"/>
      <c r="IN190" s="153"/>
      <c r="IO190" s="153"/>
      <c r="IP190" s="153"/>
      <c r="IQ190" s="153"/>
    </row>
    <row r="191" spans="1:251" x14ac:dyDescent="0.2">
      <c r="A191" s="131" t="s">
        <v>37</v>
      </c>
      <c r="B191" s="130">
        <v>215</v>
      </c>
      <c r="C191" s="130">
        <v>7.0000000000000007E-2</v>
      </c>
      <c r="D191" s="130">
        <v>0.02</v>
      </c>
      <c r="E191" s="130">
        <v>15</v>
      </c>
      <c r="F191" s="130">
        <v>60</v>
      </c>
      <c r="G191" s="130" t="s">
        <v>38</v>
      </c>
      <c r="H191" s="95" t="s">
        <v>39</v>
      </c>
    </row>
    <row r="192" spans="1:251" x14ac:dyDescent="0.2">
      <c r="A192" s="93" t="s">
        <v>26</v>
      </c>
      <c r="B192" s="94">
        <f t="shared" ref="B192:F192" si="30">SUM(B189:B191)</f>
        <v>415</v>
      </c>
      <c r="C192" s="94">
        <f t="shared" si="30"/>
        <v>12.5</v>
      </c>
      <c r="D192" s="94">
        <f t="shared" si="30"/>
        <v>12.72</v>
      </c>
      <c r="E192" s="94">
        <f t="shared" si="30"/>
        <v>52.1</v>
      </c>
      <c r="F192" s="94">
        <f t="shared" si="30"/>
        <v>373.3</v>
      </c>
      <c r="G192" s="94"/>
      <c r="H192" s="95"/>
    </row>
    <row r="193" spans="1:8" x14ac:dyDescent="0.2">
      <c r="A193" s="93" t="s">
        <v>120</v>
      </c>
      <c r="B193" s="94">
        <f t="shared" ref="B193:F193" si="31">SUM(B179,B187,B192)</f>
        <v>1827</v>
      </c>
      <c r="C193" s="94">
        <f t="shared" si="31"/>
        <v>67.930000000000007</v>
      </c>
      <c r="D193" s="94">
        <f t="shared" si="31"/>
        <v>60.86</v>
      </c>
      <c r="E193" s="94">
        <f t="shared" si="31"/>
        <v>254.86999999999998</v>
      </c>
      <c r="F193" s="94">
        <f t="shared" si="31"/>
        <v>1848.08</v>
      </c>
      <c r="G193" s="94"/>
      <c r="H193" s="95"/>
    </row>
    <row r="194" spans="1:8" x14ac:dyDescent="0.2">
      <c r="A194" s="184" t="s">
        <v>42</v>
      </c>
      <c r="B194" s="184"/>
      <c r="C194" s="184"/>
      <c r="D194" s="184"/>
      <c r="E194" s="184"/>
      <c r="F194" s="184"/>
      <c r="G194" s="184"/>
      <c r="H194" s="184"/>
    </row>
    <row r="195" spans="1:8" x14ac:dyDescent="0.2">
      <c r="A195" s="182" t="s">
        <v>98</v>
      </c>
      <c r="B195" s="184" t="s">
        <v>128</v>
      </c>
      <c r="C195" s="184"/>
      <c r="D195" s="184"/>
      <c r="E195" s="184"/>
      <c r="F195" s="184"/>
      <c r="G195" s="182" t="s">
        <v>9</v>
      </c>
      <c r="H195" s="182" t="s">
        <v>100</v>
      </c>
    </row>
    <row r="196" spans="1:8" ht="21" customHeight="1" x14ac:dyDescent="0.2">
      <c r="A196" s="182"/>
      <c r="B196" s="94" t="s">
        <v>4</v>
      </c>
      <c r="C196" s="94" t="s">
        <v>129</v>
      </c>
      <c r="D196" s="94" t="s">
        <v>130</v>
      </c>
      <c r="E196" s="94" t="s">
        <v>99</v>
      </c>
      <c r="F196" s="94" t="s">
        <v>8</v>
      </c>
      <c r="G196" s="182"/>
      <c r="H196" s="182"/>
    </row>
    <row r="197" spans="1:8" x14ac:dyDescent="0.2">
      <c r="A197" s="182" t="s">
        <v>131</v>
      </c>
      <c r="B197" s="182"/>
      <c r="C197" s="182"/>
      <c r="D197" s="182"/>
      <c r="E197" s="182"/>
      <c r="F197" s="182"/>
      <c r="G197" s="182"/>
      <c r="H197" s="182"/>
    </row>
    <row r="198" spans="1:8" ht="12" customHeight="1" x14ac:dyDescent="0.2">
      <c r="A198" s="95" t="s">
        <v>56</v>
      </c>
      <c r="B198" s="130">
        <v>90</v>
      </c>
      <c r="C198" s="129">
        <v>14.68</v>
      </c>
      <c r="D198" s="129">
        <v>9.98</v>
      </c>
      <c r="E198" s="129">
        <v>11.03</v>
      </c>
      <c r="F198" s="129">
        <v>180.7</v>
      </c>
      <c r="G198" s="130" t="s">
        <v>57</v>
      </c>
      <c r="H198" s="131" t="s">
        <v>58</v>
      </c>
    </row>
    <row r="199" spans="1:8" ht="11.25" customHeight="1" x14ac:dyDescent="0.2">
      <c r="A199" s="95" t="s">
        <v>143</v>
      </c>
      <c r="B199" s="130">
        <v>5</v>
      </c>
      <c r="C199" s="135">
        <v>0.04</v>
      </c>
      <c r="D199" s="135">
        <v>3.6</v>
      </c>
      <c r="E199" s="135">
        <v>0.06</v>
      </c>
      <c r="F199" s="135">
        <v>33</v>
      </c>
      <c r="G199" s="129" t="s">
        <v>144</v>
      </c>
      <c r="H199" s="147" t="s">
        <v>145</v>
      </c>
    </row>
    <row r="200" spans="1:8" ht="11.25" customHeight="1" x14ac:dyDescent="0.2">
      <c r="A200" s="131" t="s">
        <v>49</v>
      </c>
      <c r="B200" s="130">
        <v>180</v>
      </c>
      <c r="C200" s="150">
        <v>3.67</v>
      </c>
      <c r="D200" s="150">
        <v>5.76</v>
      </c>
      <c r="E200" s="150">
        <v>24.53</v>
      </c>
      <c r="F200" s="150">
        <v>164.7</v>
      </c>
      <c r="G200" s="130" t="s">
        <v>50</v>
      </c>
      <c r="H200" s="131" t="s">
        <v>51</v>
      </c>
    </row>
    <row r="201" spans="1:8" x14ac:dyDescent="0.2">
      <c r="A201" s="137" t="s">
        <v>101</v>
      </c>
      <c r="B201" s="130">
        <v>60</v>
      </c>
      <c r="C201" s="135">
        <f>4/50*60</f>
        <v>4.8</v>
      </c>
      <c r="D201" s="135">
        <f>0.5/50*60</f>
        <v>0.6</v>
      </c>
      <c r="E201" s="135">
        <f>25.5/50*60</f>
        <v>30.6</v>
      </c>
      <c r="F201" s="135">
        <f>125/50*60</f>
        <v>150</v>
      </c>
      <c r="G201" s="130" t="s">
        <v>24</v>
      </c>
      <c r="H201" s="131" t="s">
        <v>25</v>
      </c>
    </row>
    <row r="202" spans="1:8" x14ac:dyDescent="0.2">
      <c r="A202" s="131" t="s">
        <v>37</v>
      </c>
      <c r="B202" s="130">
        <v>215</v>
      </c>
      <c r="C202" s="130">
        <v>7.0000000000000007E-2</v>
      </c>
      <c r="D202" s="130">
        <v>0.02</v>
      </c>
      <c r="E202" s="130">
        <v>15</v>
      </c>
      <c r="F202" s="130">
        <v>60</v>
      </c>
      <c r="G202" s="130" t="s">
        <v>38</v>
      </c>
      <c r="H202" s="95" t="s">
        <v>39</v>
      </c>
    </row>
    <row r="203" spans="1:8" x14ac:dyDescent="0.2">
      <c r="A203" s="93" t="s">
        <v>26</v>
      </c>
      <c r="B203" s="143">
        <f t="shared" ref="B203:F203" si="32">SUM(B198:B202)</f>
        <v>550</v>
      </c>
      <c r="C203" s="143">
        <f t="shared" si="32"/>
        <v>23.26</v>
      </c>
      <c r="D203" s="143">
        <f t="shared" si="32"/>
        <v>19.96</v>
      </c>
      <c r="E203" s="143">
        <f t="shared" si="32"/>
        <v>81.22</v>
      </c>
      <c r="F203" s="143">
        <f t="shared" si="32"/>
        <v>588.4</v>
      </c>
      <c r="G203" s="94"/>
      <c r="H203" s="95"/>
    </row>
    <row r="204" spans="1:8" x14ac:dyDescent="0.2">
      <c r="A204" s="184" t="s">
        <v>140</v>
      </c>
      <c r="B204" s="184"/>
      <c r="C204" s="184"/>
      <c r="D204" s="184"/>
      <c r="E204" s="184"/>
      <c r="F204" s="184"/>
      <c r="G204" s="184"/>
      <c r="H204" s="184"/>
    </row>
    <row r="205" spans="1:8" ht="12" customHeight="1" x14ac:dyDescent="0.2">
      <c r="A205" s="95" t="s">
        <v>176</v>
      </c>
      <c r="B205" s="129">
        <v>250</v>
      </c>
      <c r="C205" s="129">
        <v>5.49</v>
      </c>
      <c r="D205" s="129">
        <v>5.27</v>
      </c>
      <c r="E205" s="129">
        <v>16.54</v>
      </c>
      <c r="F205" s="129">
        <v>148.25</v>
      </c>
      <c r="G205" s="129" t="s">
        <v>177</v>
      </c>
      <c r="H205" s="141" t="s">
        <v>178</v>
      </c>
    </row>
    <row r="206" spans="1:8" ht="12" customHeight="1" x14ac:dyDescent="0.2">
      <c r="A206" s="95" t="s">
        <v>119</v>
      </c>
      <c r="B206" s="135">
        <v>100</v>
      </c>
      <c r="C206" s="135">
        <v>12.6</v>
      </c>
      <c r="D206" s="135">
        <v>14.8</v>
      </c>
      <c r="E206" s="135">
        <v>13.6</v>
      </c>
      <c r="F206" s="135">
        <v>230.9</v>
      </c>
      <c r="G206" s="130" t="s">
        <v>15</v>
      </c>
      <c r="H206" s="147" t="s">
        <v>16</v>
      </c>
    </row>
    <row r="207" spans="1:8" ht="21.75" customHeight="1" x14ac:dyDescent="0.2">
      <c r="A207" s="95" t="s">
        <v>127</v>
      </c>
      <c r="B207" s="129">
        <v>180</v>
      </c>
      <c r="C207" s="148">
        <v>4.38</v>
      </c>
      <c r="D207" s="148">
        <v>6.44</v>
      </c>
      <c r="E207" s="148">
        <v>44.02</v>
      </c>
      <c r="F207" s="148">
        <v>251.64</v>
      </c>
      <c r="G207" s="130" t="s">
        <v>77</v>
      </c>
      <c r="H207" s="95" t="s">
        <v>78</v>
      </c>
    </row>
    <row r="208" spans="1:8" ht="23.25" customHeight="1" x14ac:dyDescent="0.2">
      <c r="A208" s="137" t="s">
        <v>281</v>
      </c>
      <c r="B208" s="158">
        <v>100</v>
      </c>
      <c r="C208" s="133">
        <v>1.61</v>
      </c>
      <c r="D208" s="133">
        <v>5.09</v>
      </c>
      <c r="E208" s="133">
        <v>4.91</v>
      </c>
      <c r="F208" s="133">
        <v>71.650000000000006</v>
      </c>
      <c r="G208" s="149" t="s">
        <v>282</v>
      </c>
      <c r="H208" s="131" t="s">
        <v>283</v>
      </c>
    </row>
    <row r="209" spans="1:251" x14ac:dyDescent="0.2">
      <c r="A209" s="95" t="s">
        <v>227</v>
      </c>
      <c r="B209" s="130">
        <v>200</v>
      </c>
      <c r="C209" s="171">
        <v>0.16</v>
      </c>
      <c r="D209" s="171">
        <v>0.16</v>
      </c>
      <c r="E209" s="171">
        <v>27.88</v>
      </c>
      <c r="F209" s="171">
        <v>114.6</v>
      </c>
      <c r="G209" s="129" t="s">
        <v>228</v>
      </c>
      <c r="H209" s="131" t="s">
        <v>229</v>
      </c>
    </row>
    <row r="210" spans="1:251" x14ac:dyDescent="0.2">
      <c r="A210" s="137" t="s">
        <v>40</v>
      </c>
      <c r="B210" s="129">
        <v>40</v>
      </c>
      <c r="C210" s="129">
        <v>2.6</v>
      </c>
      <c r="D210" s="129">
        <v>0.4</v>
      </c>
      <c r="E210" s="129">
        <v>17.2</v>
      </c>
      <c r="F210" s="129">
        <v>85</v>
      </c>
      <c r="G210" s="149">
        <v>11</v>
      </c>
      <c r="H210" s="95" t="s">
        <v>41</v>
      </c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H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  <c r="BR210" s="101"/>
      <c r="BS210" s="101"/>
      <c r="BT210" s="101"/>
      <c r="BU210" s="101"/>
      <c r="BV210" s="101"/>
      <c r="BW210" s="101"/>
      <c r="BX210" s="101"/>
      <c r="BY210" s="101"/>
      <c r="BZ210" s="101"/>
      <c r="CA210" s="101"/>
      <c r="CB210" s="101"/>
      <c r="CC210" s="101"/>
      <c r="CD210" s="101"/>
      <c r="CE210" s="101"/>
      <c r="CF210" s="101"/>
      <c r="CG210" s="101"/>
      <c r="CH210" s="101"/>
      <c r="CI210" s="101"/>
      <c r="CJ210" s="101"/>
      <c r="CK210" s="101"/>
      <c r="CL210" s="101"/>
      <c r="CM210" s="101"/>
      <c r="CN210" s="101"/>
      <c r="CO210" s="101"/>
      <c r="CP210" s="101"/>
      <c r="CQ210" s="101"/>
      <c r="CR210" s="101"/>
      <c r="CS210" s="101"/>
      <c r="CT210" s="101"/>
      <c r="CU210" s="101"/>
      <c r="CV210" s="101"/>
      <c r="CW210" s="101"/>
      <c r="CX210" s="101"/>
      <c r="CY210" s="101"/>
      <c r="CZ210" s="101"/>
      <c r="DA210" s="101"/>
      <c r="DB210" s="101"/>
      <c r="DC210" s="101"/>
      <c r="DD210" s="101"/>
      <c r="DE210" s="101"/>
      <c r="DF210" s="101"/>
      <c r="DG210" s="101"/>
      <c r="DH210" s="101"/>
      <c r="DI210" s="101"/>
      <c r="DJ210" s="101"/>
      <c r="DK210" s="101"/>
      <c r="DL210" s="101"/>
      <c r="DM210" s="101"/>
      <c r="DN210" s="101"/>
      <c r="DO210" s="101"/>
      <c r="DP210" s="101"/>
      <c r="DQ210" s="101"/>
      <c r="DR210" s="101"/>
      <c r="DS210" s="101"/>
      <c r="DT210" s="101"/>
      <c r="DU210" s="101"/>
      <c r="DV210" s="101"/>
      <c r="DW210" s="101"/>
      <c r="DX210" s="101"/>
      <c r="DY210" s="101"/>
      <c r="DZ210" s="101"/>
      <c r="EA210" s="101"/>
      <c r="EB210" s="101"/>
      <c r="EC210" s="101"/>
      <c r="ED210" s="101"/>
      <c r="EE210" s="101"/>
      <c r="EF210" s="101"/>
      <c r="EG210" s="101"/>
      <c r="EH210" s="101"/>
      <c r="EI210" s="101"/>
      <c r="EJ210" s="101"/>
      <c r="EK210" s="101"/>
      <c r="EL210" s="101"/>
      <c r="EM210" s="101"/>
      <c r="EN210" s="101"/>
      <c r="EO210" s="101"/>
      <c r="EP210" s="101"/>
      <c r="EQ210" s="101"/>
      <c r="ER210" s="101"/>
      <c r="ES210" s="101"/>
      <c r="ET210" s="101"/>
      <c r="EU210" s="101"/>
      <c r="EV210" s="101"/>
      <c r="EW210" s="101"/>
      <c r="EX210" s="101"/>
      <c r="EY210" s="101"/>
      <c r="EZ210" s="101"/>
      <c r="FA210" s="101"/>
      <c r="FB210" s="101"/>
      <c r="FC210" s="101"/>
      <c r="FD210" s="101"/>
      <c r="FE210" s="101"/>
      <c r="FF210" s="101"/>
      <c r="FG210" s="101"/>
      <c r="FH210" s="101"/>
      <c r="FI210" s="101"/>
      <c r="FJ210" s="101"/>
      <c r="FK210" s="101"/>
      <c r="FL210" s="101"/>
      <c r="FM210" s="101"/>
      <c r="FN210" s="101"/>
      <c r="FO210" s="101"/>
      <c r="FP210" s="101"/>
      <c r="FQ210" s="101"/>
      <c r="FR210" s="101"/>
      <c r="FS210" s="101"/>
      <c r="FT210" s="101"/>
      <c r="FU210" s="101"/>
      <c r="FV210" s="101"/>
      <c r="FW210" s="101"/>
      <c r="FX210" s="101"/>
      <c r="FY210" s="101"/>
      <c r="FZ210" s="101"/>
      <c r="GA210" s="101"/>
      <c r="GB210" s="101"/>
      <c r="GC210" s="101"/>
      <c r="GD210" s="101"/>
      <c r="GE210" s="101"/>
      <c r="GF210" s="101"/>
      <c r="GG210" s="101"/>
      <c r="GH210" s="101"/>
      <c r="GI210" s="101"/>
      <c r="GJ210" s="101"/>
      <c r="GK210" s="101"/>
      <c r="GL210" s="101"/>
      <c r="GM210" s="101"/>
      <c r="GN210" s="101"/>
      <c r="GO210" s="101"/>
      <c r="GP210" s="101"/>
      <c r="GQ210" s="101"/>
      <c r="GR210" s="101"/>
      <c r="GS210" s="101"/>
      <c r="GT210" s="101"/>
      <c r="GU210" s="101"/>
      <c r="GV210" s="101"/>
      <c r="GW210" s="101"/>
      <c r="GX210" s="101"/>
      <c r="GY210" s="101"/>
      <c r="GZ210" s="101"/>
      <c r="HA210" s="101"/>
      <c r="HB210" s="101"/>
      <c r="HC210" s="101"/>
      <c r="HD210" s="101"/>
      <c r="HE210" s="101"/>
      <c r="HF210" s="101"/>
      <c r="HG210" s="101"/>
      <c r="HH210" s="101"/>
      <c r="HI210" s="101"/>
      <c r="HJ210" s="101"/>
      <c r="HK210" s="101"/>
      <c r="HL210" s="101"/>
      <c r="HM210" s="101"/>
      <c r="HN210" s="101"/>
      <c r="HO210" s="101"/>
      <c r="HP210" s="101"/>
      <c r="HQ210" s="101"/>
      <c r="HR210" s="101"/>
      <c r="HS210" s="101"/>
      <c r="HT210" s="101"/>
      <c r="HU210" s="101"/>
      <c r="HV210" s="101"/>
      <c r="HW210" s="101"/>
      <c r="HX210" s="101"/>
      <c r="HY210" s="101"/>
      <c r="HZ210" s="101"/>
      <c r="IA210" s="101"/>
      <c r="IB210" s="101"/>
      <c r="IC210" s="101"/>
      <c r="ID210" s="101"/>
      <c r="IE210" s="101"/>
      <c r="IF210" s="101"/>
      <c r="IG210" s="101"/>
      <c r="IH210" s="101"/>
      <c r="II210" s="101"/>
      <c r="IJ210" s="101"/>
      <c r="IK210" s="101"/>
      <c r="IL210" s="101"/>
      <c r="IM210" s="101"/>
      <c r="IN210" s="101"/>
      <c r="IO210" s="101"/>
      <c r="IP210" s="101"/>
      <c r="IQ210" s="101"/>
    </row>
    <row r="211" spans="1:251" x14ac:dyDescent="0.2">
      <c r="A211" s="137" t="s">
        <v>101</v>
      </c>
      <c r="B211" s="130">
        <v>40</v>
      </c>
      <c r="C211" s="129">
        <v>3.2</v>
      </c>
      <c r="D211" s="129">
        <v>0.4</v>
      </c>
      <c r="E211" s="129">
        <v>20.399999999999999</v>
      </c>
      <c r="F211" s="129">
        <v>100</v>
      </c>
      <c r="G211" s="149">
        <v>11</v>
      </c>
      <c r="H211" s="131" t="s">
        <v>25</v>
      </c>
    </row>
    <row r="212" spans="1:251" x14ac:dyDescent="0.2">
      <c r="A212" s="93" t="s">
        <v>26</v>
      </c>
      <c r="B212" s="143">
        <f t="shared" ref="B212:F212" si="33">SUM(B205:B211)</f>
        <v>910</v>
      </c>
      <c r="C212" s="143">
        <f t="shared" si="33"/>
        <v>30.04</v>
      </c>
      <c r="D212" s="143">
        <f t="shared" si="33"/>
        <v>32.56</v>
      </c>
      <c r="E212" s="143">
        <f t="shared" si="33"/>
        <v>144.54999999999998</v>
      </c>
      <c r="F212" s="143">
        <f t="shared" si="33"/>
        <v>1002.04</v>
      </c>
      <c r="G212" s="94"/>
      <c r="H212" s="95"/>
    </row>
    <row r="213" spans="1:251" x14ac:dyDescent="0.2">
      <c r="A213" s="182" t="s">
        <v>149</v>
      </c>
      <c r="B213" s="182"/>
      <c r="C213" s="182"/>
      <c r="D213" s="182"/>
      <c r="E213" s="182"/>
      <c r="F213" s="182"/>
      <c r="G213" s="182"/>
      <c r="H213" s="182"/>
    </row>
    <row r="214" spans="1:251" x14ac:dyDescent="0.2">
      <c r="A214" s="131" t="s">
        <v>195</v>
      </c>
      <c r="B214" s="130">
        <v>80</v>
      </c>
      <c r="C214" s="135">
        <v>10.199999999999999</v>
      </c>
      <c r="D214" s="135">
        <v>11.3</v>
      </c>
      <c r="E214" s="135">
        <v>30.1</v>
      </c>
      <c r="F214" s="135">
        <v>266.39999999999998</v>
      </c>
      <c r="G214" s="130" t="s">
        <v>196</v>
      </c>
      <c r="H214" s="131" t="s">
        <v>197</v>
      </c>
      <c r="I214" s="153"/>
      <c r="J214" s="153"/>
      <c r="K214" s="153"/>
      <c r="L214" s="153"/>
      <c r="M214" s="153"/>
      <c r="N214" s="153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  <c r="AB214" s="153"/>
      <c r="AC214" s="153"/>
      <c r="AD214" s="153"/>
      <c r="AE214" s="153"/>
      <c r="AF214" s="153"/>
      <c r="AG214" s="153"/>
      <c r="AH214" s="153"/>
      <c r="AI214" s="153"/>
      <c r="AJ214" s="153"/>
      <c r="AK214" s="153"/>
      <c r="AL214" s="153"/>
      <c r="AM214" s="153"/>
      <c r="AN214" s="153"/>
      <c r="AO214" s="153"/>
      <c r="AP214" s="153"/>
      <c r="AQ214" s="153"/>
      <c r="AR214" s="153"/>
      <c r="AS214" s="153"/>
      <c r="AT214" s="153"/>
      <c r="AU214" s="153"/>
      <c r="AV214" s="153"/>
      <c r="AW214" s="153"/>
      <c r="AX214" s="153"/>
      <c r="AY214" s="153"/>
      <c r="AZ214" s="153"/>
      <c r="BA214" s="153"/>
      <c r="BB214" s="153"/>
      <c r="BC214" s="153"/>
      <c r="BD214" s="153"/>
      <c r="BE214" s="153"/>
      <c r="BF214" s="153"/>
      <c r="BG214" s="153"/>
      <c r="BH214" s="153"/>
      <c r="BI214" s="153"/>
      <c r="BJ214" s="153"/>
      <c r="BK214" s="153"/>
      <c r="BL214" s="153"/>
      <c r="BM214" s="153"/>
      <c r="BN214" s="153"/>
      <c r="BO214" s="153"/>
      <c r="BP214" s="153"/>
      <c r="BQ214" s="153"/>
      <c r="BR214" s="153"/>
      <c r="BS214" s="153"/>
      <c r="BT214" s="153"/>
      <c r="BU214" s="153"/>
      <c r="BV214" s="153"/>
      <c r="BW214" s="153"/>
      <c r="BX214" s="153"/>
      <c r="BY214" s="153"/>
      <c r="BZ214" s="153"/>
      <c r="CA214" s="153"/>
      <c r="CB214" s="153"/>
      <c r="CC214" s="153"/>
      <c r="CD214" s="153"/>
      <c r="CE214" s="153"/>
      <c r="CF214" s="153"/>
      <c r="CG214" s="153"/>
      <c r="CH214" s="153"/>
      <c r="CI214" s="153"/>
      <c r="CJ214" s="153"/>
      <c r="CK214" s="153"/>
      <c r="CL214" s="153"/>
      <c r="CM214" s="153"/>
      <c r="CN214" s="153"/>
      <c r="CO214" s="153"/>
      <c r="CP214" s="153"/>
      <c r="CQ214" s="153"/>
      <c r="CR214" s="153"/>
      <c r="CS214" s="153"/>
      <c r="CT214" s="153"/>
      <c r="CU214" s="153"/>
      <c r="CV214" s="153"/>
      <c r="CW214" s="153"/>
      <c r="CX214" s="153"/>
      <c r="CY214" s="153"/>
      <c r="CZ214" s="153"/>
      <c r="DA214" s="153"/>
      <c r="DB214" s="153"/>
      <c r="DC214" s="153"/>
      <c r="DD214" s="153"/>
      <c r="DE214" s="153"/>
      <c r="DF214" s="153"/>
      <c r="DG214" s="153"/>
      <c r="DH214" s="153"/>
      <c r="DI214" s="153"/>
      <c r="DJ214" s="153"/>
      <c r="DK214" s="153"/>
      <c r="DL214" s="153"/>
      <c r="DM214" s="153"/>
      <c r="DN214" s="153"/>
      <c r="DO214" s="153"/>
      <c r="DP214" s="153"/>
      <c r="DQ214" s="153"/>
      <c r="DR214" s="153"/>
      <c r="DS214" s="153"/>
      <c r="DT214" s="153"/>
      <c r="DU214" s="153"/>
      <c r="DV214" s="153"/>
      <c r="DW214" s="153"/>
      <c r="DX214" s="153"/>
      <c r="DY214" s="153"/>
      <c r="DZ214" s="153"/>
      <c r="EA214" s="153"/>
      <c r="EB214" s="153"/>
      <c r="EC214" s="153"/>
      <c r="ED214" s="153"/>
      <c r="EE214" s="153"/>
      <c r="EF214" s="153"/>
      <c r="EG214" s="153"/>
      <c r="EH214" s="153"/>
      <c r="EI214" s="153"/>
      <c r="EJ214" s="153"/>
      <c r="EK214" s="153"/>
      <c r="EL214" s="153"/>
      <c r="EM214" s="153"/>
      <c r="EN214" s="153"/>
      <c r="EO214" s="153"/>
      <c r="EP214" s="153"/>
      <c r="EQ214" s="153"/>
      <c r="ER214" s="153"/>
      <c r="ES214" s="153"/>
      <c r="ET214" s="153"/>
      <c r="EU214" s="153"/>
      <c r="EV214" s="153"/>
      <c r="EW214" s="153"/>
      <c r="EX214" s="153"/>
      <c r="EY214" s="153"/>
      <c r="EZ214" s="153"/>
      <c r="FA214" s="153"/>
      <c r="FB214" s="153"/>
      <c r="FC214" s="153"/>
      <c r="FD214" s="153"/>
      <c r="FE214" s="153"/>
      <c r="FF214" s="153"/>
      <c r="FG214" s="153"/>
      <c r="FH214" s="153"/>
      <c r="FI214" s="153"/>
      <c r="FJ214" s="153"/>
      <c r="FK214" s="153"/>
      <c r="FL214" s="153"/>
      <c r="FM214" s="153"/>
      <c r="FN214" s="153"/>
      <c r="FO214" s="153"/>
      <c r="FP214" s="153"/>
      <c r="FQ214" s="153"/>
      <c r="FR214" s="153"/>
      <c r="FS214" s="153"/>
      <c r="FT214" s="153"/>
      <c r="FU214" s="153"/>
      <c r="FV214" s="153"/>
      <c r="FW214" s="153"/>
      <c r="FX214" s="153"/>
      <c r="FY214" s="153"/>
      <c r="FZ214" s="153"/>
      <c r="GA214" s="153"/>
      <c r="GB214" s="153"/>
      <c r="GC214" s="153"/>
      <c r="GD214" s="153"/>
      <c r="GE214" s="153"/>
      <c r="GF214" s="153"/>
      <c r="GG214" s="153"/>
      <c r="GH214" s="153"/>
      <c r="GI214" s="153"/>
      <c r="GJ214" s="153"/>
      <c r="GK214" s="153"/>
      <c r="GL214" s="153"/>
      <c r="GM214" s="153"/>
      <c r="GN214" s="153"/>
      <c r="GO214" s="153"/>
      <c r="GP214" s="153"/>
      <c r="GQ214" s="153"/>
      <c r="GR214" s="153"/>
      <c r="GS214" s="153"/>
      <c r="GT214" s="153"/>
      <c r="GU214" s="153"/>
      <c r="GV214" s="153"/>
      <c r="GW214" s="153"/>
      <c r="GX214" s="153"/>
      <c r="GY214" s="153"/>
      <c r="GZ214" s="153"/>
      <c r="HA214" s="153"/>
      <c r="HB214" s="153"/>
      <c r="HC214" s="153"/>
      <c r="HD214" s="153"/>
      <c r="HE214" s="153"/>
      <c r="HF214" s="153"/>
      <c r="HG214" s="153"/>
      <c r="HH214" s="153"/>
      <c r="HI214" s="153"/>
      <c r="HJ214" s="153"/>
      <c r="HK214" s="153"/>
      <c r="HL214" s="153"/>
      <c r="HM214" s="153"/>
      <c r="HN214" s="153"/>
      <c r="HO214" s="153"/>
      <c r="HP214" s="153"/>
      <c r="HQ214" s="153"/>
      <c r="HR214" s="153"/>
      <c r="HS214" s="153"/>
      <c r="HT214" s="153"/>
      <c r="HU214" s="153"/>
      <c r="HV214" s="153"/>
      <c r="HW214" s="153"/>
      <c r="HX214" s="153"/>
      <c r="HY214" s="153"/>
      <c r="HZ214" s="153"/>
      <c r="IA214" s="153"/>
      <c r="IB214" s="153"/>
      <c r="IC214" s="153"/>
      <c r="ID214" s="153"/>
      <c r="IE214" s="153"/>
      <c r="IF214" s="153"/>
      <c r="IG214" s="153"/>
      <c r="IH214" s="153"/>
      <c r="II214" s="153"/>
      <c r="IJ214" s="153"/>
      <c r="IK214" s="153"/>
      <c r="IL214" s="153"/>
      <c r="IM214" s="153"/>
      <c r="IN214" s="153"/>
      <c r="IO214" s="153"/>
      <c r="IP214" s="153"/>
      <c r="IQ214" s="153"/>
    </row>
    <row r="215" spans="1:251" ht="12" customHeight="1" x14ac:dyDescent="0.2">
      <c r="A215" s="95" t="s">
        <v>150</v>
      </c>
      <c r="B215" s="129">
        <v>100</v>
      </c>
      <c r="C215" s="129">
        <v>0.4</v>
      </c>
      <c r="D215" s="129">
        <v>0.4</v>
      </c>
      <c r="E215" s="129">
        <v>9.8000000000000007</v>
      </c>
      <c r="F215" s="129">
        <v>47</v>
      </c>
      <c r="G215" s="130" t="s">
        <v>151</v>
      </c>
      <c r="H215" s="95" t="s">
        <v>152</v>
      </c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  <c r="AB215" s="153"/>
      <c r="AC215" s="153"/>
      <c r="AD215" s="153"/>
      <c r="AE215" s="153"/>
      <c r="AF215" s="153"/>
      <c r="AG215" s="153"/>
      <c r="AH215" s="153"/>
      <c r="AI215" s="153"/>
      <c r="AJ215" s="153"/>
      <c r="AK215" s="153"/>
      <c r="AL215" s="153"/>
      <c r="AM215" s="153"/>
      <c r="AN215" s="153"/>
      <c r="AO215" s="153"/>
      <c r="AP215" s="153"/>
      <c r="AQ215" s="153"/>
      <c r="AR215" s="153"/>
      <c r="AS215" s="153"/>
      <c r="AT215" s="153"/>
      <c r="AU215" s="153"/>
      <c r="AV215" s="153"/>
      <c r="AW215" s="153"/>
      <c r="AX215" s="153"/>
      <c r="AY215" s="153"/>
      <c r="AZ215" s="153"/>
      <c r="BA215" s="153"/>
      <c r="BB215" s="153"/>
      <c r="BC215" s="153"/>
      <c r="BD215" s="153"/>
      <c r="BE215" s="153"/>
      <c r="BF215" s="153"/>
      <c r="BG215" s="153"/>
      <c r="BH215" s="153"/>
      <c r="BI215" s="153"/>
      <c r="BJ215" s="153"/>
      <c r="BK215" s="153"/>
      <c r="BL215" s="153"/>
      <c r="BM215" s="153"/>
      <c r="BN215" s="153"/>
      <c r="BO215" s="153"/>
      <c r="BP215" s="153"/>
      <c r="BQ215" s="153"/>
      <c r="BR215" s="153"/>
      <c r="BS215" s="153"/>
      <c r="BT215" s="153"/>
      <c r="BU215" s="153"/>
      <c r="BV215" s="153"/>
      <c r="BW215" s="153"/>
      <c r="BX215" s="153"/>
      <c r="BY215" s="153"/>
      <c r="BZ215" s="153"/>
      <c r="CA215" s="153"/>
      <c r="CB215" s="153"/>
      <c r="CC215" s="153"/>
      <c r="CD215" s="153"/>
      <c r="CE215" s="153"/>
      <c r="CF215" s="153"/>
      <c r="CG215" s="153"/>
      <c r="CH215" s="153"/>
      <c r="CI215" s="153"/>
      <c r="CJ215" s="153"/>
      <c r="CK215" s="153"/>
      <c r="CL215" s="153"/>
      <c r="CM215" s="153"/>
      <c r="CN215" s="153"/>
      <c r="CO215" s="153"/>
      <c r="CP215" s="153"/>
      <c r="CQ215" s="153"/>
      <c r="CR215" s="153"/>
      <c r="CS215" s="153"/>
      <c r="CT215" s="153"/>
      <c r="CU215" s="153"/>
      <c r="CV215" s="153"/>
      <c r="CW215" s="153"/>
      <c r="CX215" s="153"/>
      <c r="CY215" s="153"/>
      <c r="CZ215" s="153"/>
      <c r="DA215" s="153"/>
      <c r="DB215" s="153"/>
      <c r="DC215" s="153"/>
      <c r="DD215" s="153"/>
      <c r="DE215" s="153"/>
      <c r="DF215" s="153"/>
      <c r="DG215" s="153"/>
      <c r="DH215" s="153"/>
      <c r="DI215" s="153"/>
      <c r="DJ215" s="153"/>
      <c r="DK215" s="153"/>
      <c r="DL215" s="153"/>
      <c r="DM215" s="153"/>
      <c r="DN215" s="153"/>
      <c r="DO215" s="153"/>
      <c r="DP215" s="153"/>
      <c r="DQ215" s="153"/>
      <c r="DR215" s="153"/>
      <c r="DS215" s="153"/>
      <c r="DT215" s="153"/>
      <c r="DU215" s="153"/>
      <c r="DV215" s="153"/>
      <c r="DW215" s="153"/>
      <c r="DX215" s="153"/>
      <c r="DY215" s="153"/>
      <c r="DZ215" s="153"/>
      <c r="EA215" s="153"/>
      <c r="EB215" s="153"/>
      <c r="EC215" s="153"/>
      <c r="ED215" s="153"/>
      <c r="EE215" s="153"/>
      <c r="EF215" s="153"/>
      <c r="EG215" s="153"/>
      <c r="EH215" s="153"/>
      <c r="EI215" s="153"/>
      <c r="EJ215" s="153"/>
      <c r="EK215" s="153"/>
      <c r="EL215" s="153"/>
      <c r="EM215" s="153"/>
      <c r="EN215" s="153"/>
      <c r="EO215" s="153"/>
      <c r="EP215" s="153"/>
      <c r="EQ215" s="153"/>
      <c r="ER215" s="153"/>
      <c r="ES215" s="153"/>
      <c r="ET215" s="153"/>
      <c r="EU215" s="153"/>
      <c r="EV215" s="153"/>
      <c r="EW215" s="153"/>
      <c r="EX215" s="153"/>
      <c r="EY215" s="153"/>
      <c r="EZ215" s="153"/>
      <c r="FA215" s="153"/>
      <c r="FB215" s="153"/>
      <c r="FC215" s="153"/>
      <c r="FD215" s="153"/>
      <c r="FE215" s="153"/>
      <c r="FF215" s="153"/>
      <c r="FG215" s="153"/>
      <c r="FH215" s="153"/>
      <c r="FI215" s="153"/>
      <c r="FJ215" s="153"/>
      <c r="FK215" s="153"/>
      <c r="FL215" s="153"/>
      <c r="FM215" s="153"/>
      <c r="FN215" s="153"/>
      <c r="FO215" s="153"/>
      <c r="FP215" s="153"/>
      <c r="FQ215" s="153"/>
      <c r="FR215" s="153"/>
      <c r="FS215" s="153"/>
      <c r="FT215" s="153"/>
      <c r="FU215" s="153"/>
      <c r="FV215" s="153"/>
      <c r="FW215" s="153"/>
      <c r="FX215" s="153"/>
      <c r="FY215" s="153"/>
      <c r="FZ215" s="153"/>
      <c r="GA215" s="153"/>
      <c r="GB215" s="153"/>
      <c r="GC215" s="153"/>
      <c r="GD215" s="153"/>
      <c r="GE215" s="153"/>
      <c r="GF215" s="153"/>
      <c r="GG215" s="153"/>
      <c r="GH215" s="153"/>
      <c r="GI215" s="153"/>
      <c r="GJ215" s="153"/>
      <c r="GK215" s="153"/>
      <c r="GL215" s="153"/>
      <c r="GM215" s="153"/>
      <c r="GN215" s="153"/>
      <c r="GO215" s="153"/>
      <c r="GP215" s="153"/>
      <c r="GQ215" s="153"/>
      <c r="GR215" s="153"/>
      <c r="GS215" s="153"/>
      <c r="GT215" s="153"/>
      <c r="GU215" s="153"/>
      <c r="GV215" s="153"/>
      <c r="GW215" s="153"/>
      <c r="GX215" s="153"/>
      <c r="GY215" s="153"/>
      <c r="GZ215" s="153"/>
      <c r="HA215" s="153"/>
      <c r="HB215" s="153"/>
      <c r="HC215" s="153"/>
      <c r="HD215" s="153"/>
      <c r="HE215" s="153"/>
      <c r="HF215" s="153"/>
      <c r="HG215" s="153"/>
      <c r="HH215" s="153"/>
      <c r="HI215" s="153"/>
      <c r="HJ215" s="153"/>
      <c r="HK215" s="153"/>
      <c r="HL215" s="153"/>
      <c r="HM215" s="153"/>
      <c r="HN215" s="153"/>
      <c r="HO215" s="153"/>
      <c r="HP215" s="153"/>
      <c r="HQ215" s="153"/>
      <c r="HR215" s="153"/>
      <c r="HS215" s="153"/>
      <c r="HT215" s="153"/>
      <c r="HU215" s="153"/>
      <c r="HV215" s="153"/>
      <c r="HW215" s="153"/>
      <c r="HX215" s="153"/>
      <c r="HY215" s="153"/>
      <c r="HZ215" s="153"/>
      <c r="IA215" s="153"/>
      <c r="IB215" s="153"/>
      <c r="IC215" s="153"/>
      <c r="ID215" s="153"/>
      <c r="IE215" s="153"/>
      <c r="IF215" s="153"/>
      <c r="IG215" s="153"/>
      <c r="IH215" s="153"/>
      <c r="II215" s="153"/>
      <c r="IJ215" s="153"/>
      <c r="IK215" s="153"/>
      <c r="IL215" s="153"/>
      <c r="IM215" s="153"/>
      <c r="IN215" s="153"/>
      <c r="IO215" s="153"/>
      <c r="IP215" s="153"/>
      <c r="IQ215" s="153"/>
    </row>
    <row r="216" spans="1:251" x14ac:dyDescent="0.2">
      <c r="A216" s="131" t="s">
        <v>37</v>
      </c>
      <c r="B216" s="130">
        <v>215</v>
      </c>
      <c r="C216" s="130">
        <v>7.0000000000000007E-2</v>
      </c>
      <c r="D216" s="130">
        <v>0.02</v>
      </c>
      <c r="E216" s="130">
        <v>15</v>
      </c>
      <c r="F216" s="130">
        <v>60</v>
      </c>
      <c r="G216" s="130" t="s">
        <v>38</v>
      </c>
      <c r="H216" s="95" t="s">
        <v>39</v>
      </c>
    </row>
    <row r="217" spans="1:251" x14ac:dyDescent="0.2">
      <c r="A217" s="93" t="s">
        <v>26</v>
      </c>
      <c r="B217" s="94">
        <f t="shared" ref="B217:F217" si="34">SUM(B214:B216)</f>
        <v>395</v>
      </c>
      <c r="C217" s="94">
        <f t="shared" si="34"/>
        <v>10.67</v>
      </c>
      <c r="D217" s="94">
        <f t="shared" si="34"/>
        <v>11.72</v>
      </c>
      <c r="E217" s="94">
        <f t="shared" si="34"/>
        <v>54.900000000000006</v>
      </c>
      <c r="F217" s="94">
        <f t="shared" si="34"/>
        <v>373.4</v>
      </c>
      <c r="G217" s="94"/>
      <c r="H217" s="95"/>
    </row>
    <row r="218" spans="1:251" x14ac:dyDescent="0.2">
      <c r="A218" s="93" t="s">
        <v>120</v>
      </c>
      <c r="B218" s="94">
        <f t="shared" ref="B218:F218" si="35">SUM(B203,B212,B217)</f>
        <v>1855</v>
      </c>
      <c r="C218" s="94">
        <f t="shared" si="35"/>
        <v>63.97</v>
      </c>
      <c r="D218" s="94">
        <f t="shared" si="35"/>
        <v>64.240000000000009</v>
      </c>
      <c r="E218" s="94">
        <f t="shared" si="35"/>
        <v>280.66999999999996</v>
      </c>
      <c r="F218" s="94">
        <f t="shared" si="35"/>
        <v>1963.8400000000001</v>
      </c>
      <c r="G218" s="94"/>
      <c r="H218" s="95"/>
    </row>
    <row r="219" spans="1:251" x14ac:dyDescent="0.2">
      <c r="A219" s="184" t="s">
        <v>52</v>
      </c>
      <c r="B219" s="184"/>
      <c r="C219" s="184"/>
      <c r="D219" s="184"/>
      <c r="E219" s="184"/>
      <c r="F219" s="184"/>
      <c r="G219" s="184"/>
      <c r="H219" s="184"/>
    </row>
    <row r="220" spans="1:251" x14ac:dyDescent="0.2">
      <c r="A220" s="182" t="s">
        <v>98</v>
      </c>
      <c r="B220" s="184" t="s">
        <v>128</v>
      </c>
      <c r="C220" s="184"/>
      <c r="D220" s="184"/>
      <c r="E220" s="184"/>
      <c r="F220" s="184"/>
      <c r="G220" s="182" t="s">
        <v>9</v>
      </c>
      <c r="H220" s="182" t="s">
        <v>100</v>
      </c>
    </row>
    <row r="221" spans="1:251" ht="18" customHeight="1" x14ac:dyDescent="0.2">
      <c r="A221" s="182"/>
      <c r="B221" s="94" t="s">
        <v>4</v>
      </c>
      <c r="C221" s="94" t="s">
        <v>129</v>
      </c>
      <c r="D221" s="94" t="s">
        <v>130</v>
      </c>
      <c r="E221" s="94" t="s">
        <v>99</v>
      </c>
      <c r="F221" s="94" t="s">
        <v>8</v>
      </c>
      <c r="G221" s="182"/>
      <c r="H221" s="182"/>
    </row>
    <row r="222" spans="1:251" x14ac:dyDescent="0.2">
      <c r="A222" s="182" t="s">
        <v>131</v>
      </c>
      <c r="B222" s="182"/>
      <c r="C222" s="183"/>
      <c r="D222" s="183"/>
      <c r="E222" s="183"/>
      <c r="F222" s="183"/>
      <c r="G222" s="182"/>
      <c r="H222" s="182"/>
    </row>
    <row r="223" spans="1:251" ht="12.75" customHeight="1" x14ac:dyDescent="0.2">
      <c r="A223" s="95" t="s">
        <v>230</v>
      </c>
      <c r="B223" s="140">
        <v>200</v>
      </c>
      <c r="C223" s="172">
        <v>24.19</v>
      </c>
      <c r="D223" s="172">
        <v>12.98</v>
      </c>
      <c r="E223" s="172">
        <v>59.15</v>
      </c>
      <c r="F223" s="172">
        <v>455.36</v>
      </c>
      <c r="G223" s="134" t="s">
        <v>231</v>
      </c>
      <c r="H223" s="95" t="s">
        <v>232</v>
      </c>
    </row>
    <row r="224" spans="1:251" x14ac:dyDescent="0.2">
      <c r="A224" s="95" t="s">
        <v>79</v>
      </c>
      <c r="B224" s="132">
        <v>30</v>
      </c>
      <c r="C224" s="162">
        <v>3.09</v>
      </c>
      <c r="D224" s="162">
        <v>5.34</v>
      </c>
      <c r="E224" s="162">
        <v>24.53</v>
      </c>
      <c r="F224" s="162">
        <v>131.74</v>
      </c>
      <c r="G224" s="149" t="s">
        <v>80</v>
      </c>
      <c r="H224" s="147" t="s">
        <v>81</v>
      </c>
    </row>
    <row r="225" spans="1:251" s="146" customFormat="1" x14ac:dyDescent="0.2">
      <c r="A225" s="95" t="s">
        <v>153</v>
      </c>
      <c r="B225" s="130">
        <v>100</v>
      </c>
      <c r="C225" s="129">
        <v>0.4</v>
      </c>
      <c r="D225" s="129">
        <v>0.4</v>
      </c>
      <c r="E225" s="129">
        <f>19.6/2</f>
        <v>9.8000000000000007</v>
      </c>
      <c r="F225" s="129">
        <f>94/2</f>
        <v>47</v>
      </c>
      <c r="G225" s="130" t="s">
        <v>151</v>
      </c>
      <c r="H225" s="95" t="s">
        <v>152</v>
      </c>
    </row>
    <row r="226" spans="1:251" x14ac:dyDescent="0.2">
      <c r="A226" s="145" t="s">
        <v>20</v>
      </c>
      <c r="B226" s="129">
        <v>222</v>
      </c>
      <c r="C226" s="130">
        <v>0.13</v>
      </c>
      <c r="D226" s="130">
        <v>0.02</v>
      </c>
      <c r="E226" s="130">
        <v>15.2</v>
      </c>
      <c r="F226" s="130">
        <v>62</v>
      </c>
      <c r="G226" s="130" t="s">
        <v>21</v>
      </c>
      <c r="H226" s="137" t="s">
        <v>22</v>
      </c>
    </row>
    <row r="227" spans="1:251" x14ac:dyDescent="0.2">
      <c r="A227" s="93" t="s">
        <v>26</v>
      </c>
      <c r="B227" s="143">
        <f t="shared" ref="B227:F227" si="36">SUM(B223:B226)</f>
        <v>552</v>
      </c>
      <c r="C227" s="143">
        <f t="shared" si="36"/>
        <v>27.81</v>
      </c>
      <c r="D227" s="143">
        <f t="shared" si="36"/>
        <v>18.739999999999998</v>
      </c>
      <c r="E227" s="143">
        <f t="shared" si="36"/>
        <v>108.68</v>
      </c>
      <c r="F227" s="143">
        <f t="shared" si="36"/>
        <v>696.1</v>
      </c>
      <c r="G227" s="94"/>
      <c r="H227" s="95"/>
    </row>
    <row r="228" spans="1:251" x14ac:dyDescent="0.2">
      <c r="A228" s="184" t="s">
        <v>140</v>
      </c>
      <c r="B228" s="184"/>
      <c r="C228" s="184"/>
      <c r="D228" s="184"/>
      <c r="E228" s="184"/>
      <c r="F228" s="184"/>
      <c r="G228" s="184"/>
      <c r="H228" s="184"/>
    </row>
    <row r="229" spans="1:251" ht="12" customHeight="1" x14ac:dyDescent="0.2">
      <c r="A229" s="95" t="s">
        <v>141</v>
      </c>
      <c r="B229" s="135">
        <v>260</v>
      </c>
      <c r="C229" s="135">
        <v>1.51</v>
      </c>
      <c r="D229" s="135">
        <v>6.69</v>
      </c>
      <c r="E229" s="135">
        <v>10.53</v>
      </c>
      <c r="F229" s="135">
        <v>94.43</v>
      </c>
      <c r="G229" s="138" t="s">
        <v>287</v>
      </c>
      <c r="H229" s="145" t="s">
        <v>142</v>
      </c>
    </row>
    <row r="230" spans="1:251" x14ac:dyDescent="0.2">
      <c r="A230" s="137" t="s">
        <v>179</v>
      </c>
      <c r="B230" s="129">
        <v>100</v>
      </c>
      <c r="C230" s="129">
        <v>12.81</v>
      </c>
      <c r="D230" s="129">
        <v>14.46</v>
      </c>
      <c r="E230" s="129">
        <v>4.5</v>
      </c>
      <c r="F230" s="129">
        <v>210.7</v>
      </c>
      <c r="G230" s="130" t="s">
        <v>180</v>
      </c>
      <c r="H230" s="95" t="s">
        <v>181</v>
      </c>
    </row>
    <row r="231" spans="1:251" x14ac:dyDescent="0.2">
      <c r="A231" s="95" t="s">
        <v>17</v>
      </c>
      <c r="B231" s="130">
        <v>180</v>
      </c>
      <c r="C231" s="129">
        <v>6.62</v>
      </c>
      <c r="D231" s="129">
        <v>5.42</v>
      </c>
      <c r="E231" s="129">
        <v>31.73</v>
      </c>
      <c r="F231" s="129">
        <v>202.14</v>
      </c>
      <c r="G231" s="130" t="s">
        <v>18</v>
      </c>
      <c r="H231" s="95" t="s">
        <v>19</v>
      </c>
    </row>
    <row r="232" spans="1:251" ht="22.5" customHeight="1" x14ac:dyDescent="0.2">
      <c r="A232" s="137" t="s">
        <v>165</v>
      </c>
      <c r="B232" s="140">
        <v>100</v>
      </c>
      <c r="C232" s="133">
        <v>0.7</v>
      </c>
      <c r="D232" s="133">
        <v>0.1</v>
      </c>
      <c r="E232" s="133">
        <v>1.9</v>
      </c>
      <c r="F232" s="133">
        <v>12</v>
      </c>
      <c r="G232" s="149" t="s">
        <v>66</v>
      </c>
      <c r="H232" s="131" t="s">
        <v>112</v>
      </c>
    </row>
    <row r="233" spans="1:251" x14ac:dyDescent="0.2">
      <c r="A233" s="95" t="s">
        <v>146</v>
      </c>
      <c r="B233" s="130">
        <v>200</v>
      </c>
      <c r="C233" s="129">
        <v>0.15</v>
      </c>
      <c r="D233" s="129">
        <v>0.06</v>
      </c>
      <c r="E233" s="129">
        <v>20.65</v>
      </c>
      <c r="F233" s="129">
        <v>82.9</v>
      </c>
      <c r="G233" s="129" t="s">
        <v>147</v>
      </c>
      <c r="H233" s="131" t="s">
        <v>148</v>
      </c>
    </row>
    <row r="234" spans="1:251" x14ac:dyDescent="0.2">
      <c r="A234" s="137" t="s">
        <v>40</v>
      </c>
      <c r="B234" s="140">
        <v>50</v>
      </c>
      <c r="C234" s="151">
        <v>3.3</v>
      </c>
      <c r="D234" s="151">
        <v>0.5</v>
      </c>
      <c r="E234" s="151">
        <v>21.5</v>
      </c>
      <c r="F234" s="151">
        <v>106.3</v>
      </c>
      <c r="G234" s="149" t="s">
        <v>284</v>
      </c>
      <c r="H234" s="95" t="s">
        <v>41</v>
      </c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1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1"/>
      <c r="CM234" s="101"/>
      <c r="CN234" s="101"/>
      <c r="CO234" s="101"/>
      <c r="CP234" s="101"/>
      <c r="CQ234" s="101"/>
      <c r="CR234" s="101"/>
      <c r="CS234" s="101"/>
      <c r="CT234" s="101"/>
      <c r="CU234" s="101"/>
      <c r="CV234" s="101"/>
      <c r="CW234" s="101"/>
      <c r="CX234" s="101"/>
      <c r="CY234" s="101"/>
      <c r="CZ234" s="101"/>
      <c r="DA234" s="101"/>
      <c r="DB234" s="101"/>
      <c r="DC234" s="101"/>
      <c r="DD234" s="101"/>
      <c r="DE234" s="101"/>
      <c r="DF234" s="101"/>
      <c r="DG234" s="101"/>
      <c r="DH234" s="101"/>
      <c r="DI234" s="101"/>
      <c r="DJ234" s="101"/>
      <c r="DK234" s="101"/>
      <c r="DL234" s="101"/>
      <c r="DM234" s="101"/>
      <c r="DN234" s="101"/>
      <c r="DO234" s="101"/>
      <c r="DP234" s="101"/>
      <c r="DQ234" s="101"/>
      <c r="DR234" s="101"/>
      <c r="DS234" s="101"/>
      <c r="DT234" s="101"/>
      <c r="DU234" s="101"/>
      <c r="DV234" s="101"/>
      <c r="DW234" s="101"/>
      <c r="DX234" s="101"/>
      <c r="DY234" s="101"/>
      <c r="DZ234" s="101"/>
      <c r="EA234" s="101"/>
      <c r="EB234" s="101"/>
      <c r="EC234" s="101"/>
      <c r="ED234" s="101"/>
      <c r="EE234" s="101"/>
      <c r="EF234" s="101"/>
      <c r="EG234" s="101"/>
      <c r="EH234" s="101"/>
      <c r="EI234" s="101"/>
      <c r="EJ234" s="101"/>
      <c r="EK234" s="101"/>
      <c r="EL234" s="101"/>
      <c r="EM234" s="101"/>
      <c r="EN234" s="101"/>
      <c r="EO234" s="101"/>
      <c r="EP234" s="101"/>
      <c r="EQ234" s="101"/>
      <c r="ER234" s="101"/>
      <c r="ES234" s="101"/>
      <c r="ET234" s="101"/>
      <c r="EU234" s="101"/>
      <c r="EV234" s="101"/>
      <c r="EW234" s="101"/>
      <c r="EX234" s="101"/>
      <c r="EY234" s="101"/>
      <c r="EZ234" s="101"/>
      <c r="FA234" s="101"/>
      <c r="FB234" s="101"/>
      <c r="FC234" s="101"/>
      <c r="FD234" s="101"/>
      <c r="FE234" s="101"/>
      <c r="FF234" s="101"/>
      <c r="FG234" s="101"/>
      <c r="FH234" s="101"/>
      <c r="FI234" s="101"/>
      <c r="FJ234" s="101"/>
      <c r="FK234" s="101"/>
      <c r="FL234" s="101"/>
      <c r="FM234" s="101"/>
      <c r="FN234" s="101"/>
      <c r="FO234" s="101"/>
      <c r="FP234" s="101"/>
      <c r="FQ234" s="101"/>
      <c r="FR234" s="101"/>
      <c r="FS234" s="101"/>
      <c r="FT234" s="101"/>
      <c r="FU234" s="101"/>
      <c r="FV234" s="101"/>
      <c r="FW234" s="101"/>
      <c r="FX234" s="101"/>
      <c r="FY234" s="101"/>
      <c r="FZ234" s="101"/>
      <c r="GA234" s="101"/>
      <c r="GB234" s="101"/>
      <c r="GC234" s="101"/>
      <c r="GD234" s="101"/>
      <c r="GE234" s="101"/>
      <c r="GF234" s="101"/>
      <c r="GG234" s="101"/>
      <c r="GH234" s="101"/>
      <c r="GI234" s="101"/>
      <c r="GJ234" s="101"/>
      <c r="GK234" s="101"/>
      <c r="GL234" s="101"/>
      <c r="GM234" s="101"/>
      <c r="GN234" s="101"/>
      <c r="GO234" s="101"/>
      <c r="GP234" s="101"/>
      <c r="GQ234" s="101"/>
      <c r="GR234" s="101"/>
      <c r="GS234" s="101"/>
      <c r="GT234" s="101"/>
      <c r="GU234" s="101"/>
      <c r="GV234" s="101"/>
      <c r="GW234" s="101"/>
      <c r="GX234" s="101"/>
      <c r="GY234" s="101"/>
      <c r="GZ234" s="101"/>
      <c r="HA234" s="101"/>
      <c r="HB234" s="101"/>
      <c r="HC234" s="101"/>
      <c r="HD234" s="101"/>
      <c r="HE234" s="101"/>
      <c r="HF234" s="101"/>
      <c r="HG234" s="101"/>
      <c r="HH234" s="101"/>
      <c r="HI234" s="101"/>
      <c r="HJ234" s="101"/>
      <c r="HK234" s="101"/>
      <c r="HL234" s="101"/>
      <c r="HM234" s="101"/>
      <c r="HN234" s="101"/>
      <c r="HO234" s="101"/>
      <c r="HP234" s="101"/>
      <c r="HQ234" s="101"/>
      <c r="HR234" s="101"/>
      <c r="HS234" s="101"/>
      <c r="HT234" s="101"/>
      <c r="HU234" s="101"/>
      <c r="HV234" s="101"/>
      <c r="HW234" s="101"/>
      <c r="HX234" s="101"/>
      <c r="HY234" s="101"/>
      <c r="HZ234" s="101"/>
      <c r="IA234" s="101"/>
      <c r="IB234" s="101"/>
      <c r="IC234" s="101"/>
      <c r="ID234" s="101"/>
      <c r="IE234" s="101"/>
      <c r="IF234" s="101"/>
      <c r="IG234" s="101"/>
      <c r="IH234" s="101"/>
      <c r="II234" s="101"/>
      <c r="IJ234" s="101"/>
      <c r="IK234" s="101"/>
      <c r="IL234" s="101"/>
      <c r="IM234" s="101"/>
      <c r="IN234" s="101"/>
      <c r="IO234" s="101"/>
      <c r="IP234" s="101"/>
      <c r="IQ234" s="101"/>
    </row>
    <row r="235" spans="1:251" x14ac:dyDescent="0.2">
      <c r="A235" s="137" t="s">
        <v>101</v>
      </c>
      <c r="B235" s="132">
        <v>50</v>
      </c>
      <c r="C235" s="133">
        <v>4</v>
      </c>
      <c r="D235" s="133">
        <v>0.5</v>
      </c>
      <c r="E235" s="133">
        <v>25.5</v>
      </c>
      <c r="F235" s="133">
        <v>125</v>
      </c>
      <c r="G235" s="149" t="s">
        <v>284</v>
      </c>
      <c r="H235" s="131" t="s">
        <v>25</v>
      </c>
    </row>
    <row r="236" spans="1:251" x14ac:dyDescent="0.2">
      <c r="A236" s="93" t="s">
        <v>26</v>
      </c>
      <c r="B236" s="143">
        <f t="shared" ref="B236:F236" si="37">SUM(B229:B235)</f>
        <v>940</v>
      </c>
      <c r="C236" s="143">
        <f t="shared" si="37"/>
        <v>29.09</v>
      </c>
      <c r="D236" s="143">
        <f t="shared" si="37"/>
        <v>27.73</v>
      </c>
      <c r="E236" s="143">
        <f t="shared" si="37"/>
        <v>116.31</v>
      </c>
      <c r="F236" s="143">
        <f t="shared" si="37"/>
        <v>833.46999999999991</v>
      </c>
      <c r="G236" s="94"/>
      <c r="H236" s="95"/>
    </row>
    <row r="237" spans="1:251" x14ac:dyDescent="0.2">
      <c r="A237" s="182" t="s">
        <v>149</v>
      </c>
      <c r="B237" s="182"/>
      <c r="C237" s="182"/>
      <c r="D237" s="182"/>
      <c r="E237" s="182"/>
      <c r="F237" s="182"/>
      <c r="G237" s="182"/>
      <c r="H237" s="182"/>
    </row>
    <row r="238" spans="1:251" s="146" customFormat="1" x14ac:dyDescent="0.2">
      <c r="A238" s="137" t="s">
        <v>184</v>
      </c>
      <c r="B238" s="129">
        <v>100</v>
      </c>
      <c r="C238" s="135">
        <v>8.5</v>
      </c>
      <c r="D238" s="135">
        <v>8.85</v>
      </c>
      <c r="E238" s="135">
        <v>38.880000000000003</v>
      </c>
      <c r="F238" s="135">
        <v>244.8</v>
      </c>
      <c r="G238" s="129" t="s">
        <v>185</v>
      </c>
      <c r="H238" s="147" t="s">
        <v>186</v>
      </c>
    </row>
    <row r="239" spans="1:251" ht="12" customHeight="1" x14ac:dyDescent="0.2">
      <c r="A239" s="95" t="s">
        <v>150</v>
      </c>
      <c r="B239" s="129">
        <v>100</v>
      </c>
      <c r="C239" s="129">
        <v>0.4</v>
      </c>
      <c r="D239" s="129">
        <v>0.4</v>
      </c>
      <c r="E239" s="129">
        <v>9.8000000000000007</v>
      </c>
      <c r="F239" s="129">
        <v>47</v>
      </c>
      <c r="G239" s="130" t="s">
        <v>151</v>
      </c>
      <c r="H239" s="95" t="s">
        <v>152</v>
      </c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  <c r="AA239" s="153"/>
      <c r="AB239" s="153"/>
      <c r="AC239" s="153"/>
      <c r="AD239" s="153"/>
      <c r="AE239" s="153"/>
      <c r="AF239" s="153"/>
      <c r="AG239" s="153"/>
      <c r="AH239" s="153"/>
      <c r="AI239" s="153"/>
      <c r="AJ239" s="153"/>
      <c r="AK239" s="153"/>
      <c r="AL239" s="153"/>
      <c r="AM239" s="153"/>
      <c r="AN239" s="153"/>
      <c r="AO239" s="153"/>
      <c r="AP239" s="153"/>
      <c r="AQ239" s="153"/>
      <c r="AR239" s="153"/>
      <c r="AS239" s="153"/>
      <c r="AT239" s="153"/>
      <c r="AU239" s="153"/>
      <c r="AV239" s="153"/>
      <c r="AW239" s="153"/>
      <c r="AX239" s="153"/>
      <c r="AY239" s="153"/>
      <c r="AZ239" s="153"/>
      <c r="BA239" s="153"/>
      <c r="BB239" s="153"/>
      <c r="BC239" s="153"/>
      <c r="BD239" s="153"/>
      <c r="BE239" s="153"/>
      <c r="BF239" s="153"/>
      <c r="BG239" s="153"/>
      <c r="BH239" s="153"/>
      <c r="BI239" s="153"/>
      <c r="BJ239" s="153"/>
      <c r="BK239" s="153"/>
      <c r="BL239" s="153"/>
      <c r="BM239" s="153"/>
      <c r="BN239" s="153"/>
      <c r="BO239" s="153"/>
      <c r="BP239" s="153"/>
      <c r="BQ239" s="153"/>
      <c r="BR239" s="153"/>
      <c r="BS239" s="153"/>
      <c r="BT239" s="153"/>
      <c r="BU239" s="153"/>
      <c r="BV239" s="153"/>
      <c r="BW239" s="153"/>
      <c r="BX239" s="153"/>
      <c r="BY239" s="153"/>
      <c r="BZ239" s="153"/>
      <c r="CA239" s="153"/>
      <c r="CB239" s="153"/>
      <c r="CC239" s="153"/>
      <c r="CD239" s="153"/>
      <c r="CE239" s="153"/>
      <c r="CF239" s="153"/>
      <c r="CG239" s="153"/>
      <c r="CH239" s="153"/>
      <c r="CI239" s="153"/>
      <c r="CJ239" s="153"/>
      <c r="CK239" s="153"/>
      <c r="CL239" s="153"/>
      <c r="CM239" s="153"/>
      <c r="CN239" s="153"/>
      <c r="CO239" s="153"/>
      <c r="CP239" s="153"/>
      <c r="CQ239" s="153"/>
      <c r="CR239" s="153"/>
      <c r="CS239" s="153"/>
      <c r="CT239" s="153"/>
      <c r="CU239" s="153"/>
      <c r="CV239" s="153"/>
      <c r="CW239" s="153"/>
      <c r="CX239" s="153"/>
      <c r="CY239" s="153"/>
      <c r="CZ239" s="153"/>
      <c r="DA239" s="153"/>
      <c r="DB239" s="153"/>
      <c r="DC239" s="153"/>
      <c r="DD239" s="153"/>
      <c r="DE239" s="153"/>
      <c r="DF239" s="153"/>
      <c r="DG239" s="153"/>
      <c r="DH239" s="153"/>
      <c r="DI239" s="153"/>
      <c r="DJ239" s="153"/>
      <c r="DK239" s="153"/>
      <c r="DL239" s="153"/>
      <c r="DM239" s="153"/>
      <c r="DN239" s="153"/>
      <c r="DO239" s="153"/>
      <c r="DP239" s="153"/>
      <c r="DQ239" s="153"/>
      <c r="DR239" s="153"/>
      <c r="DS239" s="153"/>
      <c r="DT239" s="153"/>
      <c r="DU239" s="153"/>
      <c r="DV239" s="153"/>
      <c r="DW239" s="153"/>
      <c r="DX239" s="153"/>
      <c r="DY239" s="153"/>
      <c r="DZ239" s="153"/>
      <c r="EA239" s="153"/>
      <c r="EB239" s="153"/>
      <c r="EC239" s="153"/>
      <c r="ED239" s="153"/>
      <c r="EE239" s="153"/>
      <c r="EF239" s="153"/>
      <c r="EG239" s="153"/>
      <c r="EH239" s="153"/>
      <c r="EI239" s="153"/>
      <c r="EJ239" s="153"/>
      <c r="EK239" s="153"/>
      <c r="EL239" s="153"/>
      <c r="EM239" s="153"/>
      <c r="EN239" s="153"/>
      <c r="EO239" s="153"/>
      <c r="EP239" s="153"/>
      <c r="EQ239" s="153"/>
      <c r="ER239" s="153"/>
      <c r="ES239" s="153"/>
      <c r="ET239" s="153"/>
      <c r="EU239" s="153"/>
      <c r="EV239" s="153"/>
      <c r="EW239" s="153"/>
      <c r="EX239" s="153"/>
      <c r="EY239" s="153"/>
      <c r="EZ239" s="153"/>
      <c r="FA239" s="153"/>
      <c r="FB239" s="153"/>
      <c r="FC239" s="153"/>
      <c r="FD239" s="153"/>
      <c r="FE239" s="153"/>
      <c r="FF239" s="153"/>
      <c r="FG239" s="153"/>
      <c r="FH239" s="153"/>
      <c r="FI239" s="153"/>
      <c r="FJ239" s="153"/>
      <c r="FK239" s="153"/>
      <c r="FL239" s="153"/>
      <c r="FM239" s="153"/>
      <c r="FN239" s="153"/>
      <c r="FO239" s="153"/>
      <c r="FP239" s="153"/>
      <c r="FQ239" s="153"/>
      <c r="FR239" s="153"/>
      <c r="FS239" s="153"/>
      <c r="FT239" s="153"/>
      <c r="FU239" s="153"/>
      <c r="FV239" s="153"/>
      <c r="FW239" s="153"/>
      <c r="FX239" s="153"/>
      <c r="FY239" s="153"/>
      <c r="FZ239" s="153"/>
      <c r="GA239" s="153"/>
      <c r="GB239" s="153"/>
      <c r="GC239" s="153"/>
      <c r="GD239" s="153"/>
      <c r="GE239" s="153"/>
      <c r="GF239" s="153"/>
      <c r="GG239" s="153"/>
      <c r="GH239" s="153"/>
      <c r="GI239" s="153"/>
      <c r="GJ239" s="153"/>
      <c r="GK239" s="153"/>
      <c r="GL239" s="153"/>
      <c r="GM239" s="153"/>
      <c r="GN239" s="153"/>
      <c r="GO239" s="153"/>
      <c r="GP239" s="153"/>
      <c r="GQ239" s="153"/>
      <c r="GR239" s="153"/>
      <c r="GS239" s="153"/>
      <c r="GT239" s="153"/>
      <c r="GU239" s="153"/>
      <c r="GV239" s="153"/>
      <c r="GW239" s="153"/>
      <c r="GX239" s="153"/>
      <c r="GY239" s="153"/>
      <c r="GZ239" s="153"/>
      <c r="HA239" s="153"/>
      <c r="HB239" s="153"/>
      <c r="HC239" s="153"/>
      <c r="HD239" s="153"/>
      <c r="HE239" s="153"/>
      <c r="HF239" s="153"/>
      <c r="HG239" s="153"/>
      <c r="HH239" s="153"/>
      <c r="HI239" s="153"/>
      <c r="HJ239" s="153"/>
      <c r="HK239" s="153"/>
      <c r="HL239" s="153"/>
      <c r="HM239" s="153"/>
      <c r="HN239" s="153"/>
      <c r="HO239" s="153"/>
      <c r="HP239" s="153"/>
      <c r="HQ239" s="153"/>
      <c r="HR239" s="153"/>
      <c r="HS239" s="153"/>
      <c r="HT239" s="153"/>
      <c r="HU239" s="153"/>
      <c r="HV239" s="153"/>
      <c r="HW239" s="153"/>
      <c r="HX239" s="153"/>
      <c r="HY239" s="153"/>
      <c r="HZ239" s="153"/>
      <c r="IA239" s="153"/>
      <c r="IB239" s="153"/>
      <c r="IC239" s="153"/>
      <c r="ID239" s="153"/>
      <c r="IE239" s="153"/>
      <c r="IF239" s="153"/>
      <c r="IG239" s="153"/>
      <c r="IH239" s="153"/>
      <c r="II239" s="153"/>
      <c r="IJ239" s="153"/>
      <c r="IK239" s="153"/>
      <c r="IL239" s="153"/>
      <c r="IM239" s="153"/>
      <c r="IN239" s="153"/>
      <c r="IO239" s="153"/>
      <c r="IP239" s="153"/>
      <c r="IQ239" s="153"/>
    </row>
    <row r="240" spans="1:251" x14ac:dyDescent="0.2">
      <c r="A240" s="145" t="s">
        <v>20</v>
      </c>
      <c r="B240" s="129">
        <v>222</v>
      </c>
      <c r="C240" s="130">
        <v>0.13</v>
      </c>
      <c r="D240" s="130">
        <v>0.02</v>
      </c>
      <c r="E240" s="130">
        <v>15.2</v>
      </c>
      <c r="F240" s="130">
        <v>62</v>
      </c>
      <c r="G240" s="130" t="s">
        <v>21</v>
      </c>
      <c r="H240" s="137" t="s">
        <v>22</v>
      </c>
    </row>
    <row r="241" spans="1:8" x14ac:dyDescent="0.2">
      <c r="A241" s="93" t="s">
        <v>26</v>
      </c>
      <c r="B241" s="94">
        <f t="shared" ref="B241:F241" si="38">SUM(B238:B240)</f>
        <v>422</v>
      </c>
      <c r="C241" s="94">
        <f t="shared" si="38"/>
        <v>9.0300000000000011</v>
      </c>
      <c r="D241" s="94">
        <f t="shared" si="38"/>
        <v>9.27</v>
      </c>
      <c r="E241" s="94">
        <f t="shared" si="38"/>
        <v>63.88000000000001</v>
      </c>
      <c r="F241" s="94">
        <f t="shared" si="38"/>
        <v>353.8</v>
      </c>
      <c r="G241" s="94"/>
      <c r="H241" s="95"/>
    </row>
    <row r="242" spans="1:8" x14ac:dyDescent="0.2">
      <c r="A242" s="93" t="s">
        <v>120</v>
      </c>
      <c r="B242" s="94">
        <f t="shared" ref="B242:F242" si="39">SUM(B227,B236,B241)</f>
        <v>1914</v>
      </c>
      <c r="C242" s="94">
        <f t="shared" si="39"/>
        <v>65.930000000000007</v>
      </c>
      <c r="D242" s="94">
        <f t="shared" si="39"/>
        <v>55.739999999999995</v>
      </c>
      <c r="E242" s="94">
        <f t="shared" si="39"/>
        <v>288.87</v>
      </c>
      <c r="F242" s="94">
        <f t="shared" si="39"/>
        <v>1883.37</v>
      </c>
      <c r="G242" s="94"/>
      <c r="H242" s="95"/>
    </row>
    <row r="243" spans="1:8" x14ac:dyDescent="0.2">
      <c r="A243" s="184" t="s">
        <v>64</v>
      </c>
      <c r="B243" s="184"/>
      <c r="C243" s="184"/>
      <c r="D243" s="184"/>
      <c r="E243" s="184"/>
      <c r="F243" s="184"/>
      <c r="G243" s="184"/>
      <c r="H243" s="184"/>
    </row>
    <row r="244" spans="1:8" x14ac:dyDescent="0.2">
      <c r="A244" s="182" t="s">
        <v>98</v>
      </c>
      <c r="B244" s="184" t="s">
        <v>128</v>
      </c>
      <c r="C244" s="184"/>
      <c r="D244" s="184"/>
      <c r="E244" s="184"/>
      <c r="F244" s="184"/>
      <c r="G244" s="182" t="s">
        <v>9</v>
      </c>
      <c r="H244" s="182" t="s">
        <v>100</v>
      </c>
    </row>
    <row r="245" spans="1:8" ht="19.5" customHeight="1" x14ac:dyDescent="0.2">
      <c r="A245" s="182"/>
      <c r="B245" s="94" t="s">
        <v>4</v>
      </c>
      <c r="C245" s="94" t="s">
        <v>129</v>
      </c>
      <c r="D245" s="94" t="s">
        <v>130</v>
      </c>
      <c r="E245" s="94" t="s">
        <v>99</v>
      </c>
      <c r="F245" s="94" t="s">
        <v>8</v>
      </c>
      <c r="G245" s="182"/>
      <c r="H245" s="182"/>
    </row>
    <row r="246" spans="1:8" x14ac:dyDescent="0.2">
      <c r="A246" s="182" t="s">
        <v>131</v>
      </c>
      <c r="B246" s="182"/>
      <c r="C246" s="183"/>
      <c r="D246" s="183"/>
      <c r="E246" s="183"/>
      <c r="F246" s="183"/>
      <c r="G246" s="182"/>
      <c r="H246" s="182"/>
    </row>
    <row r="247" spans="1:8" x14ac:dyDescent="0.2">
      <c r="A247" s="168" t="s">
        <v>233</v>
      </c>
      <c r="B247" s="169">
        <v>100</v>
      </c>
      <c r="C247" s="133">
        <v>11.3</v>
      </c>
      <c r="D247" s="133">
        <v>19.5</v>
      </c>
      <c r="E247" s="133">
        <v>2.9</v>
      </c>
      <c r="F247" s="133">
        <v>230.7</v>
      </c>
      <c r="G247" s="173" t="s">
        <v>234</v>
      </c>
      <c r="H247" s="163" t="s">
        <v>235</v>
      </c>
    </row>
    <row r="248" spans="1:8" ht="12" customHeight="1" x14ac:dyDescent="0.2">
      <c r="A248" s="137" t="s">
        <v>59</v>
      </c>
      <c r="B248" s="129">
        <v>180</v>
      </c>
      <c r="C248" s="150">
        <v>10.32</v>
      </c>
      <c r="D248" s="150">
        <v>7.31</v>
      </c>
      <c r="E248" s="150">
        <v>46.37</v>
      </c>
      <c r="F248" s="150">
        <v>292.5</v>
      </c>
      <c r="G248" s="130" t="s">
        <v>60</v>
      </c>
      <c r="H248" s="131" t="s">
        <v>61</v>
      </c>
    </row>
    <row r="249" spans="1:8" s="146" customFormat="1" x14ac:dyDescent="0.2">
      <c r="A249" s="137" t="s">
        <v>23</v>
      </c>
      <c r="B249" s="132">
        <v>60</v>
      </c>
      <c r="C249" s="133">
        <v>4.8</v>
      </c>
      <c r="D249" s="133">
        <v>0.6</v>
      </c>
      <c r="E249" s="133">
        <v>30.6</v>
      </c>
      <c r="F249" s="133">
        <v>150</v>
      </c>
      <c r="G249" s="127" t="s">
        <v>204</v>
      </c>
      <c r="H249" s="131" t="s">
        <v>25</v>
      </c>
    </row>
    <row r="250" spans="1:8" x14ac:dyDescent="0.2">
      <c r="A250" s="131" t="s">
        <v>37</v>
      </c>
      <c r="B250" s="130">
        <v>215</v>
      </c>
      <c r="C250" s="159">
        <v>7.0000000000000007E-2</v>
      </c>
      <c r="D250" s="159">
        <v>0.02</v>
      </c>
      <c r="E250" s="159">
        <v>15</v>
      </c>
      <c r="F250" s="159">
        <v>60</v>
      </c>
      <c r="G250" s="130" t="s">
        <v>38</v>
      </c>
      <c r="H250" s="95" t="s">
        <v>39</v>
      </c>
    </row>
    <row r="251" spans="1:8" x14ac:dyDescent="0.2">
      <c r="A251" s="93" t="s">
        <v>26</v>
      </c>
      <c r="B251" s="94">
        <f t="shared" ref="B251:F251" si="40">SUM(B247:B250)</f>
        <v>555</v>
      </c>
      <c r="C251" s="94">
        <f t="shared" si="40"/>
        <v>26.490000000000002</v>
      </c>
      <c r="D251" s="94">
        <f t="shared" si="40"/>
        <v>27.43</v>
      </c>
      <c r="E251" s="94">
        <f t="shared" si="40"/>
        <v>94.87</v>
      </c>
      <c r="F251" s="94">
        <f t="shared" si="40"/>
        <v>733.2</v>
      </c>
      <c r="G251" s="94"/>
      <c r="H251" s="95"/>
    </row>
    <row r="252" spans="1:8" x14ac:dyDescent="0.2">
      <c r="A252" s="184" t="s">
        <v>140</v>
      </c>
      <c r="B252" s="184"/>
      <c r="C252" s="185"/>
      <c r="D252" s="185"/>
      <c r="E252" s="185"/>
      <c r="F252" s="185"/>
      <c r="G252" s="184"/>
      <c r="H252" s="184"/>
    </row>
    <row r="253" spans="1:8" ht="12.75" customHeight="1" x14ac:dyDescent="0.2">
      <c r="A253" s="95" t="s">
        <v>236</v>
      </c>
      <c r="B253" s="144">
        <v>250</v>
      </c>
      <c r="C253" s="133">
        <v>1.97</v>
      </c>
      <c r="D253" s="133">
        <v>2.71</v>
      </c>
      <c r="E253" s="133">
        <v>12.11</v>
      </c>
      <c r="F253" s="133">
        <v>85.75</v>
      </c>
      <c r="G253" s="149">
        <v>101</v>
      </c>
      <c r="H253" s="163" t="s">
        <v>237</v>
      </c>
    </row>
    <row r="254" spans="1:8" ht="12" customHeight="1" x14ac:dyDescent="0.2">
      <c r="A254" s="95" t="s">
        <v>74</v>
      </c>
      <c r="B254" s="140">
        <v>100</v>
      </c>
      <c r="C254" s="162">
        <v>17.600000000000001</v>
      </c>
      <c r="D254" s="162">
        <v>7.25</v>
      </c>
      <c r="E254" s="162">
        <v>13</v>
      </c>
      <c r="F254" s="162">
        <v>191.6</v>
      </c>
      <c r="G254" s="149" t="s">
        <v>75</v>
      </c>
      <c r="H254" s="131" t="s">
        <v>76</v>
      </c>
    </row>
    <row r="255" spans="1:8" ht="11.25" customHeight="1" x14ac:dyDescent="0.2">
      <c r="A255" s="95" t="s">
        <v>143</v>
      </c>
      <c r="B255" s="130">
        <v>5</v>
      </c>
      <c r="C255" s="135">
        <v>0.04</v>
      </c>
      <c r="D255" s="135">
        <v>3.6</v>
      </c>
      <c r="E255" s="135">
        <v>0.06</v>
      </c>
      <c r="F255" s="135">
        <v>33</v>
      </c>
      <c r="G255" s="129" t="s">
        <v>144</v>
      </c>
      <c r="H255" s="147" t="s">
        <v>145</v>
      </c>
    </row>
    <row r="256" spans="1:8" ht="11.25" customHeight="1" x14ac:dyDescent="0.2">
      <c r="A256" s="131" t="s">
        <v>49</v>
      </c>
      <c r="B256" s="130">
        <v>180</v>
      </c>
      <c r="C256" s="150">
        <v>3.67</v>
      </c>
      <c r="D256" s="150">
        <v>5.76</v>
      </c>
      <c r="E256" s="150">
        <v>24.53</v>
      </c>
      <c r="F256" s="150">
        <v>164.7</v>
      </c>
      <c r="G256" s="130" t="s">
        <v>50</v>
      </c>
      <c r="H256" s="131" t="s">
        <v>51</v>
      </c>
    </row>
    <row r="257" spans="1:251" ht="20.399999999999999" x14ac:dyDescent="0.2">
      <c r="A257" s="137" t="s">
        <v>238</v>
      </c>
      <c r="B257" s="129">
        <v>100</v>
      </c>
      <c r="C257" s="129">
        <v>1.62</v>
      </c>
      <c r="D257" s="129">
        <v>10.050000000000001</v>
      </c>
      <c r="E257" s="129">
        <v>5.88</v>
      </c>
      <c r="F257" s="129">
        <v>116.1</v>
      </c>
      <c r="G257" s="129">
        <v>306</v>
      </c>
      <c r="H257" s="131" t="s">
        <v>239</v>
      </c>
    </row>
    <row r="258" spans="1:251" x14ac:dyDescent="0.2">
      <c r="A258" s="95" t="s">
        <v>240</v>
      </c>
      <c r="B258" s="130">
        <v>200</v>
      </c>
      <c r="C258" s="130">
        <v>0</v>
      </c>
      <c r="D258" s="130">
        <v>0</v>
      </c>
      <c r="E258" s="130">
        <v>19.97</v>
      </c>
      <c r="F258" s="130">
        <v>76</v>
      </c>
      <c r="G258" s="130" t="s">
        <v>241</v>
      </c>
      <c r="H258" s="131" t="s">
        <v>172</v>
      </c>
    </row>
    <row r="259" spans="1:251" x14ac:dyDescent="0.2">
      <c r="A259" s="137" t="s">
        <v>40</v>
      </c>
      <c r="B259" s="140">
        <v>50</v>
      </c>
      <c r="C259" s="151">
        <v>3.3</v>
      </c>
      <c r="D259" s="151">
        <v>0.5</v>
      </c>
      <c r="E259" s="151">
        <v>21.5</v>
      </c>
      <c r="F259" s="151">
        <v>106.3</v>
      </c>
      <c r="G259" s="149" t="s">
        <v>284</v>
      </c>
      <c r="H259" s="95" t="s">
        <v>41</v>
      </c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  <c r="BH259" s="101"/>
      <c r="BI259" s="101"/>
      <c r="BJ259" s="101"/>
      <c r="BK259" s="101"/>
      <c r="BL259" s="101"/>
      <c r="BM259" s="101"/>
      <c r="BN259" s="101"/>
      <c r="BO259" s="101"/>
      <c r="BP259" s="101"/>
      <c r="BQ259" s="101"/>
      <c r="BR259" s="101"/>
      <c r="BS259" s="101"/>
      <c r="BT259" s="101"/>
      <c r="BU259" s="101"/>
      <c r="BV259" s="101"/>
      <c r="BW259" s="101"/>
      <c r="BX259" s="101"/>
      <c r="BY259" s="101"/>
      <c r="BZ259" s="101"/>
      <c r="CA259" s="101"/>
      <c r="CB259" s="101"/>
      <c r="CC259" s="101"/>
      <c r="CD259" s="101"/>
      <c r="CE259" s="101"/>
      <c r="CF259" s="101"/>
      <c r="CG259" s="101"/>
      <c r="CH259" s="101"/>
      <c r="CI259" s="101"/>
      <c r="CJ259" s="101"/>
      <c r="CK259" s="101"/>
      <c r="CL259" s="101"/>
      <c r="CM259" s="101"/>
      <c r="CN259" s="101"/>
      <c r="CO259" s="101"/>
      <c r="CP259" s="101"/>
      <c r="CQ259" s="101"/>
      <c r="CR259" s="101"/>
      <c r="CS259" s="101"/>
      <c r="CT259" s="101"/>
      <c r="CU259" s="101"/>
      <c r="CV259" s="101"/>
      <c r="CW259" s="101"/>
      <c r="CX259" s="101"/>
      <c r="CY259" s="101"/>
      <c r="CZ259" s="101"/>
      <c r="DA259" s="101"/>
      <c r="DB259" s="101"/>
      <c r="DC259" s="101"/>
      <c r="DD259" s="101"/>
      <c r="DE259" s="101"/>
      <c r="DF259" s="101"/>
      <c r="DG259" s="101"/>
      <c r="DH259" s="101"/>
      <c r="DI259" s="101"/>
      <c r="DJ259" s="101"/>
      <c r="DK259" s="101"/>
      <c r="DL259" s="101"/>
      <c r="DM259" s="101"/>
      <c r="DN259" s="101"/>
      <c r="DO259" s="101"/>
      <c r="DP259" s="101"/>
      <c r="DQ259" s="101"/>
      <c r="DR259" s="101"/>
      <c r="DS259" s="101"/>
      <c r="DT259" s="101"/>
      <c r="DU259" s="101"/>
      <c r="DV259" s="101"/>
      <c r="DW259" s="101"/>
      <c r="DX259" s="101"/>
      <c r="DY259" s="101"/>
      <c r="DZ259" s="101"/>
      <c r="EA259" s="101"/>
      <c r="EB259" s="101"/>
      <c r="EC259" s="101"/>
      <c r="ED259" s="101"/>
      <c r="EE259" s="101"/>
      <c r="EF259" s="101"/>
      <c r="EG259" s="101"/>
      <c r="EH259" s="101"/>
      <c r="EI259" s="101"/>
      <c r="EJ259" s="101"/>
      <c r="EK259" s="101"/>
      <c r="EL259" s="101"/>
      <c r="EM259" s="101"/>
      <c r="EN259" s="101"/>
      <c r="EO259" s="101"/>
      <c r="EP259" s="101"/>
      <c r="EQ259" s="101"/>
      <c r="ER259" s="101"/>
      <c r="ES259" s="101"/>
      <c r="ET259" s="101"/>
      <c r="EU259" s="101"/>
      <c r="EV259" s="101"/>
      <c r="EW259" s="101"/>
      <c r="EX259" s="101"/>
      <c r="EY259" s="101"/>
      <c r="EZ259" s="101"/>
      <c r="FA259" s="101"/>
      <c r="FB259" s="101"/>
      <c r="FC259" s="101"/>
      <c r="FD259" s="101"/>
      <c r="FE259" s="101"/>
      <c r="FF259" s="101"/>
      <c r="FG259" s="101"/>
      <c r="FH259" s="101"/>
      <c r="FI259" s="101"/>
      <c r="FJ259" s="101"/>
      <c r="FK259" s="101"/>
      <c r="FL259" s="101"/>
      <c r="FM259" s="101"/>
      <c r="FN259" s="101"/>
      <c r="FO259" s="101"/>
      <c r="FP259" s="101"/>
      <c r="FQ259" s="101"/>
      <c r="FR259" s="101"/>
      <c r="FS259" s="101"/>
      <c r="FT259" s="101"/>
      <c r="FU259" s="101"/>
      <c r="FV259" s="101"/>
      <c r="FW259" s="101"/>
      <c r="FX259" s="101"/>
      <c r="FY259" s="101"/>
      <c r="FZ259" s="101"/>
      <c r="GA259" s="101"/>
      <c r="GB259" s="101"/>
      <c r="GC259" s="101"/>
      <c r="GD259" s="101"/>
      <c r="GE259" s="101"/>
      <c r="GF259" s="101"/>
      <c r="GG259" s="101"/>
      <c r="GH259" s="101"/>
      <c r="GI259" s="101"/>
      <c r="GJ259" s="101"/>
      <c r="GK259" s="101"/>
      <c r="GL259" s="101"/>
      <c r="GM259" s="101"/>
      <c r="GN259" s="101"/>
      <c r="GO259" s="101"/>
      <c r="GP259" s="101"/>
      <c r="GQ259" s="101"/>
      <c r="GR259" s="101"/>
      <c r="GS259" s="101"/>
      <c r="GT259" s="101"/>
      <c r="GU259" s="101"/>
      <c r="GV259" s="101"/>
      <c r="GW259" s="101"/>
      <c r="GX259" s="101"/>
      <c r="GY259" s="101"/>
      <c r="GZ259" s="101"/>
      <c r="HA259" s="101"/>
      <c r="HB259" s="101"/>
      <c r="HC259" s="101"/>
      <c r="HD259" s="101"/>
      <c r="HE259" s="101"/>
      <c r="HF259" s="101"/>
      <c r="HG259" s="101"/>
      <c r="HH259" s="101"/>
      <c r="HI259" s="101"/>
      <c r="HJ259" s="101"/>
      <c r="HK259" s="101"/>
      <c r="HL259" s="101"/>
      <c r="HM259" s="101"/>
      <c r="HN259" s="101"/>
      <c r="HO259" s="101"/>
      <c r="HP259" s="101"/>
      <c r="HQ259" s="101"/>
      <c r="HR259" s="101"/>
      <c r="HS259" s="101"/>
      <c r="HT259" s="101"/>
      <c r="HU259" s="101"/>
      <c r="HV259" s="101"/>
      <c r="HW259" s="101"/>
      <c r="HX259" s="101"/>
      <c r="HY259" s="101"/>
      <c r="HZ259" s="101"/>
      <c r="IA259" s="101"/>
      <c r="IB259" s="101"/>
      <c r="IC259" s="101"/>
      <c r="ID259" s="101"/>
      <c r="IE259" s="101"/>
      <c r="IF259" s="101"/>
      <c r="IG259" s="101"/>
      <c r="IH259" s="101"/>
      <c r="II259" s="101"/>
      <c r="IJ259" s="101"/>
      <c r="IK259" s="101"/>
      <c r="IL259" s="101"/>
      <c r="IM259" s="101"/>
      <c r="IN259" s="101"/>
      <c r="IO259" s="101"/>
      <c r="IP259" s="101"/>
      <c r="IQ259" s="101"/>
    </row>
    <row r="260" spans="1:251" x14ac:dyDescent="0.2">
      <c r="A260" s="137" t="s">
        <v>101</v>
      </c>
      <c r="B260" s="132">
        <v>50</v>
      </c>
      <c r="C260" s="133">
        <v>4</v>
      </c>
      <c r="D260" s="133">
        <v>0.5</v>
      </c>
      <c r="E260" s="133">
        <v>25.5</v>
      </c>
      <c r="F260" s="133">
        <v>125</v>
      </c>
      <c r="G260" s="125" t="s">
        <v>204</v>
      </c>
      <c r="H260" s="131" t="s">
        <v>25</v>
      </c>
    </row>
    <row r="261" spans="1:251" x14ac:dyDescent="0.2">
      <c r="A261" s="93" t="s">
        <v>26</v>
      </c>
      <c r="B261" s="143">
        <f t="shared" ref="B261:F261" si="41">SUM(B253:B260)</f>
        <v>935</v>
      </c>
      <c r="C261" s="143">
        <f t="shared" si="41"/>
        <v>32.200000000000003</v>
      </c>
      <c r="D261" s="143">
        <f t="shared" si="41"/>
        <v>30.37</v>
      </c>
      <c r="E261" s="143">
        <f t="shared" si="41"/>
        <v>122.55000000000001</v>
      </c>
      <c r="F261" s="143">
        <f t="shared" si="41"/>
        <v>898.44999999999993</v>
      </c>
      <c r="G261" s="94"/>
      <c r="H261" s="95"/>
    </row>
    <row r="262" spans="1:251" x14ac:dyDescent="0.2">
      <c r="A262" s="182" t="s">
        <v>149</v>
      </c>
      <c r="B262" s="182"/>
      <c r="C262" s="182"/>
      <c r="D262" s="182"/>
      <c r="E262" s="182"/>
      <c r="F262" s="182"/>
      <c r="G262" s="182"/>
      <c r="H262" s="182"/>
    </row>
    <row r="263" spans="1:251" ht="11.25" customHeight="1" x14ac:dyDescent="0.2">
      <c r="A263" s="95" t="s">
        <v>173</v>
      </c>
      <c r="B263" s="130">
        <v>80</v>
      </c>
      <c r="C263" s="129">
        <v>9.5399999999999991</v>
      </c>
      <c r="D263" s="129">
        <v>11.9</v>
      </c>
      <c r="E263" s="129">
        <v>40.9</v>
      </c>
      <c r="F263" s="129">
        <v>300.8</v>
      </c>
      <c r="G263" s="130" t="s">
        <v>174</v>
      </c>
      <c r="H263" s="131" t="s">
        <v>175</v>
      </c>
      <c r="I263" s="153"/>
      <c r="J263" s="153"/>
      <c r="K263" s="153"/>
      <c r="L263" s="153"/>
      <c r="M263" s="153"/>
      <c r="N263" s="153"/>
      <c r="O263" s="153"/>
      <c r="P263" s="153"/>
      <c r="Q263" s="153"/>
      <c r="R263" s="153"/>
      <c r="S263" s="153"/>
      <c r="T263" s="153"/>
      <c r="U263" s="153"/>
      <c r="V263" s="153"/>
      <c r="W263" s="153"/>
      <c r="X263" s="153"/>
      <c r="Y263" s="153"/>
      <c r="Z263" s="153"/>
      <c r="AA263" s="153"/>
      <c r="AB263" s="153"/>
      <c r="AC263" s="153"/>
      <c r="AD263" s="153"/>
      <c r="AE263" s="153"/>
      <c r="AF263" s="153"/>
      <c r="AG263" s="153"/>
      <c r="AH263" s="153"/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  <c r="BI263" s="153"/>
      <c r="BJ263" s="153"/>
      <c r="BK263" s="153"/>
      <c r="BL263" s="153"/>
      <c r="BM263" s="153"/>
      <c r="BN263" s="153"/>
      <c r="BO263" s="153"/>
      <c r="BP263" s="153"/>
      <c r="BQ263" s="153"/>
      <c r="BR263" s="153"/>
      <c r="BS263" s="153"/>
      <c r="BT263" s="153"/>
      <c r="BU263" s="153"/>
      <c r="BV263" s="153"/>
      <c r="BW263" s="153"/>
      <c r="BX263" s="153"/>
      <c r="BY263" s="153"/>
      <c r="BZ263" s="153"/>
      <c r="CA263" s="153"/>
      <c r="CB263" s="153"/>
      <c r="CC263" s="153"/>
      <c r="CD263" s="153"/>
      <c r="CE263" s="153"/>
      <c r="CF263" s="153"/>
      <c r="CG263" s="153"/>
      <c r="CH263" s="153"/>
      <c r="CI263" s="153"/>
      <c r="CJ263" s="153"/>
      <c r="CK263" s="153"/>
      <c r="CL263" s="153"/>
      <c r="CM263" s="153"/>
      <c r="CN263" s="153"/>
      <c r="CO263" s="153"/>
      <c r="CP263" s="153"/>
      <c r="CQ263" s="153"/>
      <c r="CR263" s="153"/>
      <c r="CS263" s="153"/>
      <c r="CT263" s="153"/>
      <c r="CU263" s="153"/>
      <c r="CV263" s="153"/>
      <c r="CW263" s="153"/>
      <c r="CX263" s="153"/>
      <c r="CY263" s="153"/>
      <c r="CZ263" s="153"/>
      <c r="DA263" s="153"/>
      <c r="DB263" s="153"/>
      <c r="DC263" s="153"/>
      <c r="DD263" s="153"/>
      <c r="DE263" s="153"/>
      <c r="DF263" s="153"/>
      <c r="DG263" s="153"/>
      <c r="DH263" s="153"/>
      <c r="DI263" s="153"/>
      <c r="DJ263" s="153"/>
      <c r="DK263" s="153"/>
      <c r="DL263" s="153"/>
      <c r="DM263" s="153"/>
      <c r="DN263" s="153"/>
      <c r="DO263" s="153"/>
      <c r="DP263" s="153"/>
      <c r="DQ263" s="153"/>
      <c r="DR263" s="153"/>
      <c r="DS263" s="153"/>
      <c r="DT263" s="153"/>
      <c r="DU263" s="153"/>
      <c r="DV263" s="153"/>
      <c r="DW263" s="153"/>
      <c r="DX263" s="153"/>
      <c r="DY263" s="153"/>
      <c r="DZ263" s="153"/>
      <c r="EA263" s="153"/>
      <c r="EB263" s="153"/>
      <c r="EC263" s="153"/>
      <c r="ED263" s="153"/>
      <c r="EE263" s="153"/>
      <c r="EF263" s="153"/>
      <c r="EG263" s="153"/>
      <c r="EH263" s="153"/>
      <c r="EI263" s="153"/>
      <c r="EJ263" s="153"/>
      <c r="EK263" s="153"/>
      <c r="EL263" s="153"/>
      <c r="EM263" s="153"/>
      <c r="EN263" s="153"/>
      <c r="EO263" s="153"/>
      <c r="EP263" s="153"/>
      <c r="EQ263" s="153"/>
      <c r="ER263" s="153"/>
      <c r="ES263" s="153"/>
      <c r="ET263" s="153"/>
      <c r="EU263" s="153"/>
      <c r="EV263" s="153"/>
      <c r="EW263" s="153"/>
      <c r="EX263" s="153"/>
      <c r="EY263" s="153"/>
      <c r="EZ263" s="153"/>
      <c r="FA263" s="153"/>
      <c r="FB263" s="153"/>
      <c r="FC263" s="153"/>
      <c r="FD263" s="153"/>
      <c r="FE263" s="153"/>
      <c r="FF263" s="153"/>
      <c r="FG263" s="153"/>
      <c r="FH263" s="153"/>
      <c r="FI263" s="153"/>
      <c r="FJ263" s="153"/>
      <c r="FK263" s="153"/>
      <c r="FL263" s="153"/>
      <c r="FM263" s="153"/>
      <c r="FN263" s="153"/>
      <c r="FO263" s="153"/>
      <c r="FP263" s="153"/>
      <c r="FQ263" s="153"/>
      <c r="FR263" s="153"/>
      <c r="FS263" s="153"/>
      <c r="FT263" s="153"/>
      <c r="FU263" s="153"/>
      <c r="FV263" s="153"/>
      <c r="FW263" s="153"/>
      <c r="FX263" s="153"/>
      <c r="FY263" s="153"/>
      <c r="FZ263" s="153"/>
      <c r="GA263" s="153"/>
      <c r="GB263" s="153"/>
      <c r="GC263" s="153"/>
      <c r="GD263" s="153"/>
      <c r="GE263" s="153"/>
      <c r="GF263" s="153"/>
      <c r="GG263" s="153"/>
      <c r="GH263" s="153"/>
      <c r="GI263" s="153"/>
      <c r="GJ263" s="153"/>
      <c r="GK263" s="153"/>
      <c r="GL263" s="153"/>
      <c r="GM263" s="153"/>
      <c r="GN263" s="153"/>
      <c r="GO263" s="153"/>
      <c r="GP263" s="153"/>
      <c r="GQ263" s="153"/>
      <c r="GR263" s="153"/>
      <c r="GS263" s="153"/>
      <c r="GT263" s="153"/>
      <c r="GU263" s="153"/>
      <c r="GV263" s="153"/>
      <c r="GW263" s="153"/>
      <c r="GX263" s="153"/>
      <c r="GY263" s="153"/>
      <c r="GZ263" s="153"/>
      <c r="HA263" s="153"/>
      <c r="HB263" s="153"/>
      <c r="HC263" s="153"/>
      <c r="HD263" s="153"/>
      <c r="HE263" s="153"/>
      <c r="HF263" s="153"/>
      <c r="HG263" s="153"/>
      <c r="HH263" s="153"/>
      <c r="HI263" s="153"/>
      <c r="HJ263" s="153"/>
      <c r="HK263" s="153"/>
      <c r="HL263" s="153"/>
      <c r="HM263" s="153"/>
      <c r="HN263" s="153"/>
      <c r="HO263" s="153"/>
      <c r="HP263" s="153"/>
      <c r="HQ263" s="153"/>
      <c r="HR263" s="153"/>
      <c r="HS263" s="153"/>
      <c r="HT263" s="153"/>
      <c r="HU263" s="153"/>
      <c r="HV263" s="153"/>
      <c r="HW263" s="153"/>
      <c r="HX263" s="153"/>
      <c r="HY263" s="153"/>
      <c r="HZ263" s="153"/>
      <c r="IA263" s="153"/>
      <c r="IB263" s="153"/>
      <c r="IC263" s="153"/>
      <c r="ID263" s="153"/>
      <c r="IE263" s="153"/>
      <c r="IF263" s="153"/>
      <c r="IG263" s="153"/>
      <c r="IH263" s="153"/>
      <c r="II263" s="153"/>
      <c r="IJ263" s="153"/>
      <c r="IK263" s="153"/>
      <c r="IL263" s="153"/>
      <c r="IM263" s="153"/>
      <c r="IN263" s="153"/>
      <c r="IO263" s="153"/>
      <c r="IP263" s="153"/>
      <c r="IQ263" s="153"/>
    </row>
    <row r="264" spans="1:251" ht="12" customHeight="1" x14ac:dyDescent="0.2">
      <c r="A264" s="95" t="s">
        <v>150</v>
      </c>
      <c r="B264" s="129">
        <v>100</v>
      </c>
      <c r="C264" s="129">
        <v>0.4</v>
      </c>
      <c r="D264" s="129">
        <v>0.4</v>
      </c>
      <c r="E264" s="129">
        <v>9.8000000000000007</v>
      </c>
      <c r="F264" s="129">
        <v>47</v>
      </c>
      <c r="G264" s="130" t="s">
        <v>151</v>
      </c>
      <c r="H264" s="95" t="s">
        <v>152</v>
      </c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  <c r="AA264" s="153"/>
      <c r="AB264" s="153"/>
      <c r="AC264" s="153"/>
      <c r="AD264" s="153"/>
      <c r="AE264" s="153"/>
      <c r="AF264" s="153"/>
      <c r="AG264" s="153"/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  <c r="BI264" s="153"/>
      <c r="BJ264" s="153"/>
      <c r="BK264" s="153"/>
      <c r="BL264" s="153"/>
      <c r="BM264" s="153"/>
      <c r="BN264" s="153"/>
      <c r="BO264" s="153"/>
      <c r="BP264" s="153"/>
      <c r="BQ264" s="153"/>
      <c r="BR264" s="153"/>
      <c r="BS264" s="153"/>
      <c r="BT264" s="153"/>
      <c r="BU264" s="153"/>
      <c r="BV264" s="153"/>
      <c r="BW264" s="153"/>
      <c r="BX264" s="153"/>
      <c r="BY264" s="153"/>
      <c r="BZ264" s="153"/>
      <c r="CA264" s="153"/>
      <c r="CB264" s="153"/>
      <c r="CC264" s="153"/>
      <c r="CD264" s="153"/>
      <c r="CE264" s="153"/>
      <c r="CF264" s="153"/>
      <c r="CG264" s="153"/>
      <c r="CH264" s="153"/>
      <c r="CI264" s="153"/>
      <c r="CJ264" s="153"/>
      <c r="CK264" s="153"/>
      <c r="CL264" s="153"/>
      <c r="CM264" s="153"/>
      <c r="CN264" s="153"/>
      <c r="CO264" s="153"/>
      <c r="CP264" s="153"/>
      <c r="CQ264" s="153"/>
      <c r="CR264" s="153"/>
      <c r="CS264" s="153"/>
      <c r="CT264" s="153"/>
      <c r="CU264" s="153"/>
      <c r="CV264" s="153"/>
      <c r="CW264" s="153"/>
      <c r="CX264" s="153"/>
      <c r="CY264" s="153"/>
      <c r="CZ264" s="153"/>
      <c r="DA264" s="153"/>
      <c r="DB264" s="153"/>
      <c r="DC264" s="153"/>
      <c r="DD264" s="153"/>
      <c r="DE264" s="153"/>
      <c r="DF264" s="153"/>
      <c r="DG264" s="153"/>
      <c r="DH264" s="153"/>
      <c r="DI264" s="153"/>
      <c r="DJ264" s="153"/>
      <c r="DK264" s="153"/>
      <c r="DL264" s="153"/>
      <c r="DM264" s="153"/>
      <c r="DN264" s="153"/>
      <c r="DO264" s="153"/>
      <c r="DP264" s="153"/>
      <c r="DQ264" s="153"/>
      <c r="DR264" s="153"/>
      <c r="DS264" s="153"/>
      <c r="DT264" s="153"/>
      <c r="DU264" s="153"/>
      <c r="DV264" s="153"/>
      <c r="DW264" s="153"/>
      <c r="DX264" s="153"/>
      <c r="DY264" s="153"/>
      <c r="DZ264" s="153"/>
      <c r="EA264" s="153"/>
      <c r="EB264" s="153"/>
      <c r="EC264" s="153"/>
      <c r="ED264" s="153"/>
      <c r="EE264" s="153"/>
      <c r="EF264" s="153"/>
      <c r="EG264" s="153"/>
      <c r="EH264" s="153"/>
      <c r="EI264" s="153"/>
      <c r="EJ264" s="153"/>
      <c r="EK264" s="153"/>
      <c r="EL264" s="153"/>
      <c r="EM264" s="153"/>
      <c r="EN264" s="153"/>
      <c r="EO264" s="153"/>
      <c r="EP264" s="153"/>
      <c r="EQ264" s="153"/>
      <c r="ER264" s="153"/>
      <c r="ES264" s="153"/>
      <c r="ET264" s="153"/>
      <c r="EU264" s="153"/>
      <c r="EV264" s="153"/>
      <c r="EW264" s="153"/>
      <c r="EX264" s="153"/>
      <c r="EY264" s="153"/>
      <c r="EZ264" s="153"/>
      <c r="FA264" s="153"/>
      <c r="FB264" s="153"/>
      <c r="FC264" s="153"/>
      <c r="FD264" s="153"/>
      <c r="FE264" s="153"/>
      <c r="FF264" s="153"/>
      <c r="FG264" s="153"/>
      <c r="FH264" s="153"/>
      <c r="FI264" s="153"/>
      <c r="FJ264" s="153"/>
      <c r="FK264" s="153"/>
      <c r="FL264" s="153"/>
      <c r="FM264" s="153"/>
      <c r="FN264" s="153"/>
      <c r="FO264" s="153"/>
      <c r="FP264" s="153"/>
      <c r="FQ264" s="153"/>
      <c r="FR264" s="153"/>
      <c r="FS264" s="153"/>
      <c r="FT264" s="153"/>
      <c r="FU264" s="153"/>
      <c r="FV264" s="153"/>
      <c r="FW264" s="153"/>
      <c r="FX264" s="153"/>
      <c r="FY264" s="153"/>
      <c r="FZ264" s="153"/>
      <c r="GA264" s="153"/>
      <c r="GB264" s="153"/>
      <c r="GC264" s="153"/>
      <c r="GD264" s="153"/>
      <c r="GE264" s="153"/>
      <c r="GF264" s="153"/>
      <c r="GG264" s="153"/>
      <c r="GH264" s="153"/>
      <c r="GI264" s="153"/>
      <c r="GJ264" s="153"/>
      <c r="GK264" s="153"/>
      <c r="GL264" s="153"/>
      <c r="GM264" s="153"/>
      <c r="GN264" s="153"/>
      <c r="GO264" s="153"/>
      <c r="GP264" s="153"/>
      <c r="GQ264" s="153"/>
      <c r="GR264" s="153"/>
      <c r="GS264" s="153"/>
      <c r="GT264" s="153"/>
      <c r="GU264" s="153"/>
      <c r="GV264" s="153"/>
      <c r="GW264" s="153"/>
      <c r="GX264" s="153"/>
      <c r="GY264" s="153"/>
      <c r="GZ264" s="153"/>
      <c r="HA264" s="153"/>
      <c r="HB264" s="153"/>
      <c r="HC264" s="153"/>
      <c r="HD264" s="153"/>
      <c r="HE264" s="153"/>
      <c r="HF264" s="153"/>
      <c r="HG264" s="153"/>
      <c r="HH264" s="153"/>
      <c r="HI264" s="153"/>
      <c r="HJ264" s="153"/>
      <c r="HK264" s="153"/>
      <c r="HL264" s="153"/>
      <c r="HM264" s="153"/>
      <c r="HN264" s="153"/>
      <c r="HO264" s="153"/>
      <c r="HP264" s="153"/>
      <c r="HQ264" s="153"/>
      <c r="HR264" s="153"/>
      <c r="HS264" s="153"/>
      <c r="HT264" s="153"/>
      <c r="HU264" s="153"/>
      <c r="HV264" s="153"/>
      <c r="HW264" s="153"/>
      <c r="HX264" s="153"/>
      <c r="HY264" s="153"/>
      <c r="HZ264" s="153"/>
      <c r="IA264" s="153"/>
      <c r="IB264" s="153"/>
      <c r="IC264" s="153"/>
      <c r="ID264" s="153"/>
      <c r="IE264" s="153"/>
      <c r="IF264" s="153"/>
      <c r="IG264" s="153"/>
      <c r="IH264" s="153"/>
      <c r="II264" s="153"/>
      <c r="IJ264" s="153"/>
      <c r="IK264" s="153"/>
      <c r="IL264" s="153"/>
      <c r="IM264" s="153"/>
      <c r="IN264" s="153"/>
      <c r="IO264" s="153"/>
      <c r="IP264" s="153"/>
      <c r="IQ264" s="153"/>
    </row>
    <row r="265" spans="1:251" x14ac:dyDescent="0.2">
      <c r="A265" s="145" t="s">
        <v>20</v>
      </c>
      <c r="B265" s="129">
        <v>222</v>
      </c>
      <c r="C265" s="130">
        <v>0.13</v>
      </c>
      <c r="D265" s="130">
        <v>0.02</v>
      </c>
      <c r="E265" s="130">
        <v>15.2</v>
      </c>
      <c r="F265" s="130">
        <v>62</v>
      </c>
      <c r="G265" s="130" t="s">
        <v>21</v>
      </c>
      <c r="H265" s="137" t="s">
        <v>22</v>
      </c>
      <c r="I265" s="153"/>
      <c r="J265" s="153"/>
      <c r="K265" s="153"/>
      <c r="L265" s="153"/>
      <c r="M265" s="153"/>
      <c r="N265" s="153"/>
      <c r="O265" s="153"/>
      <c r="P265" s="153"/>
      <c r="Q265" s="153"/>
      <c r="R265" s="153"/>
      <c r="S265" s="153"/>
      <c r="T265" s="153"/>
      <c r="U265" s="153"/>
      <c r="V265" s="153"/>
      <c r="W265" s="153"/>
      <c r="X265" s="153"/>
      <c r="Y265" s="153"/>
      <c r="Z265" s="153"/>
      <c r="AA265" s="153"/>
      <c r="AB265" s="153"/>
      <c r="AC265" s="153"/>
      <c r="AD265" s="153"/>
      <c r="AE265" s="153"/>
      <c r="AF265" s="153"/>
      <c r="AG265" s="153"/>
      <c r="AH265" s="153"/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  <c r="BI265" s="153"/>
      <c r="BJ265" s="153"/>
      <c r="BK265" s="153"/>
      <c r="BL265" s="153"/>
      <c r="BM265" s="153"/>
      <c r="BN265" s="153"/>
      <c r="BO265" s="153"/>
      <c r="BP265" s="153"/>
      <c r="BQ265" s="153"/>
      <c r="BR265" s="153"/>
      <c r="BS265" s="153"/>
      <c r="BT265" s="153"/>
      <c r="BU265" s="153"/>
      <c r="BV265" s="153"/>
      <c r="BW265" s="153"/>
      <c r="BX265" s="153"/>
      <c r="BY265" s="153"/>
      <c r="BZ265" s="153"/>
      <c r="CA265" s="153"/>
      <c r="CB265" s="153"/>
      <c r="CC265" s="153"/>
      <c r="CD265" s="153"/>
      <c r="CE265" s="153"/>
      <c r="CF265" s="153"/>
      <c r="CG265" s="153"/>
      <c r="CH265" s="153"/>
      <c r="CI265" s="153"/>
      <c r="CJ265" s="153"/>
      <c r="CK265" s="153"/>
      <c r="CL265" s="153"/>
      <c r="CM265" s="153"/>
      <c r="CN265" s="153"/>
      <c r="CO265" s="153"/>
      <c r="CP265" s="153"/>
      <c r="CQ265" s="153"/>
      <c r="CR265" s="153"/>
      <c r="CS265" s="153"/>
      <c r="CT265" s="153"/>
      <c r="CU265" s="153"/>
      <c r="CV265" s="153"/>
      <c r="CW265" s="153"/>
      <c r="CX265" s="153"/>
      <c r="CY265" s="153"/>
      <c r="CZ265" s="153"/>
      <c r="DA265" s="153"/>
      <c r="DB265" s="153"/>
      <c r="DC265" s="153"/>
      <c r="DD265" s="153"/>
      <c r="DE265" s="153"/>
      <c r="DF265" s="153"/>
      <c r="DG265" s="153"/>
      <c r="DH265" s="153"/>
      <c r="DI265" s="153"/>
      <c r="DJ265" s="153"/>
      <c r="DK265" s="153"/>
      <c r="DL265" s="153"/>
      <c r="DM265" s="153"/>
      <c r="DN265" s="153"/>
      <c r="DO265" s="153"/>
      <c r="DP265" s="153"/>
      <c r="DQ265" s="153"/>
      <c r="DR265" s="153"/>
      <c r="DS265" s="153"/>
      <c r="DT265" s="153"/>
      <c r="DU265" s="153"/>
      <c r="DV265" s="153"/>
      <c r="DW265" s="153"/>
      <c r="DX265" s="153"/>
      <c r="DY265" s="153"/>
      <c r="DZ265" s="153"/>
      <c r="EA265" s="153"/>
      <c r="EB265" s="153"/>
      <c r="EC265" s="153"/>
      <c r="ED265" s="153"/>
      <c r="EE265" s="153"/>
      <c r="EF265" s="153"/>
      <c r="EG265" s="153"/>
      <c r="EH265" s="153"/>
      <c r="EI265" s="153"/>
      <c r="EJ265" s="153"/>
      <c r="EK265" s="153"/>
      <c r="EL265" s="153"/>
      <c r="EM265" s="153"/>
      <c r="EN265" s="153"/>
      <c r="EO265" s="153"/>
      <c r="EP265" s="153"/>
      <c r="EQ265" s="153"/>
      <c r="ER265" s="153"/>
      <c r="ES265" s="153"/>
      <c r="ET265" s="153"/>
      <c r="EU265" s="153"/>
      <c r="EV265" s="153"/>
      <c r="EW265" s="153"/>
      <c r="EX265" s="153"/>
      <c r="EY265" s="153"/>
      <c r="EZ265" s="153"/>
      <c r="FA265" s="153"/>
      <c r="FB265" s="153"/>
      <c r="FC265" s="153"/>
      <c r="FD265" s="153"/>
      <c r="FE265" s="153"/>
      <c r="FF265" s="153"/>
      <c r="FG265" s="153"/>
      <c r="FH265" s="153"/>
      <c r="FI265" s="153"/>
      <c r="FJ265" s="153"/>
      <c r="FK265" s="153"/>
      <c r="FL265" s="153"/>
      <c r="FM265" s="153"/>
      <c r="FN265" s="153"/>
      <c r="FO265" s="153"/>
      <c r="FP265" s="153"/>
      <c r="FQ265" s="153"/>
      <c r="FR265" s="153"/>
      <c r="FS265" s="153"/>
      <c r="FT265" s="153"/>
      <c r="FU265" s="153"/>
      <c r="FV265" s="153"/>
      <c r="FW265" s="153"/>
      <c r="FX265" s="153"/>
      <c r="FY265" s="153"/>
      <c r="FZ265" s="153"/>
      <c r="GA265" s="153"/>
      <c r="GB265" s="153"/>
      <c r="GC265" s="153"/>
      <c r="GD265" s="153"/>
      <c r="GE265" s="153"/>
      <c r="GF265" s="153"/>
      <c r="GG265" s="153"/>
      <c r="GH265" s="153"/>
      <c r="GI265" s="153"/>
      <c r="GJ265" s="153"/>
      <c r="GK265" s="153"/>
      <c r="GL265" s="153"/>
      <c r="GM265" s="153"/>
      <c r="GN265" s="153"/>
      <c r="GO265" s="153"/>
      <c r="GP265" s="153"/>
      <c r="GQ265" s="153"/>
      <c r="GR265" s="153"/>
      <c r="GS265" s="153"/>
      <c r="GT265" s="153"/>
      <c r="GU265" s="153"/>
      <c r="GV265" s="153"/>
      <c r="GW265" s="153"/>
      <c r="GX265" s="153"/>
      <c r="GY265" s="153"/>
      <c r="GZ265" s="153"/>
      <c r="HA265" s="153"/>
      <c r="HB265" s="153"/>
      <c r="HC265" s="153"/>
      <c r="HD265" s="153"/>
      <c r="HE265" s="153"/>
      <c r="HF265" s="153"/>
      <c r="HG265" s="153"/>
      <c r="HH265" s="153"/>
      <c r="HI265" s="153"/>
      <c r="HJ265" s="153"/>
      <c r="HK265" s="153"/>
      <c r="HL265" s="153"/>
      <c r="HM265" s="153"/>
      <c r="HN265" s="153"/>
      <c r="HO265" s="153"/>
      <c r="HP265" s="153"/>
      <c r="HQ265" s="153"/>
      <c r="HR265" s="153"/>
      <c r="HS265" s="153"/>
      <c r="HT265" s="153"/>
      <c r="HU265" s="153"/>
      <c r="HV265" s="153"/>
      <c r="HW265" s="153"/>
      <c r="HX265" s="153"/>
      <c r="HY265" s="153"/>
      <c r="HZ265" s="153"/>
      <c r="IA265" s="153"/>
      <c r="IB265" s="153"/>
      <c r="IC265" s="153"/>
      <c r="ID265" s="153"/>
      <c r="IE265" s="153"/>
      <c r="IF265" s="153"/>
      <c r="IG265" s="153"/>
      <c r="IH265" s="153"/>
      <c r="II265" s="153"/>
      <c r="IJ265" s="153"/>
      <c r="IK265" s="153"/>
      <c r="IL265" s="153"/>
      <c r="IM265" s="153"/>
      <c r="IN265" s="153"/>
      <c r="IO265" s="153"/>
      <c r="IP265" s="153"/>
      <c r="IQ265" s="153"/>
    </row>
    <row r="266" spans="1:251" x14ac:dyDescent="0.2">
      <c r="A266" s="93" t="s">
        <v>26</v>
      </c>
      <c r="B266" s="94">
        <f t="shared" ref="B266:F266" si="42">SUM(B263:B265)</f>
        <v>402</v>
      </c>
      <c r="C266" s="94">
        <f t="shared" si="42"/>
        <v>10.07</v>
      </c>
      <c r="D266" s="94">
        <f t="shared" si="42"/>
        <v>12.32</v>
      </c>
      <c r="E266" s="94">
        <f t="shared" si="42"/>
        <v>65.900000000000006</v>
      </c>
      <c r="F266" s="94">
        <f t="shared" si="42"/>
        <v>409.8</v>
      </c>
      <c r="G266" s="94"/>
      <c r="H266" s="95"/>
    </row>
    <row r="267" spans="1:251" x14ac:dyDescent="0.2">
      <c r="A267" s="93" t="s">
        <v>120</v>
      </c>
      <c r="B267" s="94">
        <f t="shared" ref="B267:F267" si="43">SUM(B251,B261,B266)</f>
        <v>1892</v>
      </c>
      <c r="C267" s="94">
        <f t="shared" si="43"/>
        <v>68.760000000000005</v>
      </c>
      <c r="D267" s="94">
        <f t="shared" si="43"/>
        <v>70.12</v>
      </c>
      <c r="E267" s="94">
        <f t="shared" si="43"/>
        <v>283.32000000000005</v>
      </c>
      <c r="F267" s="94">
        <f t="shared" si="43"/>
        <v>2041.45</v>
      </c>
      <c r="G267" s="94"/>
      <c r="H267" s="95"/>
    </row>
    <row r="268" spans="1:251" x14ac:dyDescent="0.2">
      <c r="A268" s="184" t="s">
        <v>69</v>
      </c>
      <c r="B268" s="184"/>
      <c r="C268" s="184"/>
      <c r="D268" s="184"/>
      <c r="E268" s="184"/>
      <c r="F268" s="184"/>
      <c r="G268" s="184"/>
      <c r="H268" s="184"/>
    </row>
    <row r="269" spans="1:251" x14ac:dyDescent="0.2">
      <c r="A269" s="182" t="s">
        <v>98</v>
      </c>
      <c r="B269" s="184" t="s">
        <v>128</v>
      </c>
      <c r="C269" s="184"/>
      <c r="D269" s="184"/>
      <c r="E269" s="184"/>
      <c r="F269" s="184"/>
      <c r="G269" s="182" t="s">
        <v>9</v>
      </c>
      <c r="H269" s="182" t="s">
        <v>100</v>
      </c>
    </row>
    <row r="270" spans="1:251" ht="17.25" customHeight="1" x14ac:dyDescent="0.2">
      <c r="A270" s="182"/>
      <c r="B270" s="94" t="s">
        <v>4</v>
      </c>
      <c r="C270" s="94" t="s">
        <v>129</v>
      </c>
      <c r="D270" s="94" t="s">
        <v>130</v>
      </c>
      <c r="E270" s="94" t="s">
        <v>99</v>
      </c>
      <c r="F270" s="94" t="s">
        <v>8</v>
      </c>
      <c r="G270" s="182"/>
      <c r="H270" s="182"/>
    </row>
    <row r="271" spans="1:251" x14ac:dyDescent="0.2">
      <c r="A271" s="182" t="s">
        <v>131</v>
      </c>
      <c r="B271" s="182"/>
      <c r="C271" s="182"/>
      <c r="D271" s="182"/>
      <c r="E271" s="182"/>
      <c r="F271" s="182"/>
      <c r="G271" s="182"/>
      <c r="H271" s="182"/>
    </row>
    <row r="272" spans="1:251" ht="12.75" customHeight="1" x14ac:dyDescent="0.2">
      <c r="A272" s="174" t="s">
        <v>242</v>
      </c>
      <c r="B272" s="135">
        <v>250</v>
      </c>
      <c r="C272" s="135">
        <v>8.4</v>
      </c>
      <c r="D272" s="135">
        <v>11.02</v>
      </c>
      <c r="E272" s="135">
        <v>60.85</v>
      </c>
      <c r="F272" s="135">
        <v>366.11</v>
      </c>
      <c r="G272" s="175" t="s">
        <v>288</v>
      </c>
      <c r="H272" s="174" t="s">
        <v>243</v>
      </c>
    </row>
    <row r="273" spans="1:251" ht="11.4" customHeight="1" x14ac:dyDescent="0.2">
      <c r="A273" s="95" t="s">
        <v>134</v>
      </c>
      <c r="B273" s="130">
        <v>30</v>
      </c>
      <c r="C273" s="135">
        <f>4.64/20*30</f>
        <v>6.9599999999999991</v>
      </c>
      <c r="D273" s="135">
        <f>5.9/20*30</f>
        <v>8.8500000000000014</v>
      </c>
      <c r="E273" s="135">
        <v>0</v>
      </c>
      <c r="F273" s="135">
        <f>72/20*30</f>
        <v>108</v>
      </c>
      <c r="G273" s="129" t="s">
        <v>135</v>
      </c>
      <c r="H273" s="95" t="s">
        <v>136</v>
      </c>
    </row>
    <row r="274" spans="1:251" x14ac:dyDescent="0.2">
      <c r="A274" s="131" t="s">
        <v>137</v>
      </c>
      <c r="B274" s="129">
        <v>50</v>
      </c>
      <c r="C274" s="135">
        <v>4.75</v>
      </c>
      <c r="D274" s="135">
        <v>1.5</v>
      </c>
      <c r="E274" s="135">
        <v>26</v>
      </c>
      <c r="F274" s="135">
        <v>132.5</v>
      </c>
      <c r="G274" s="130" t="s">
        <v>138</v>
      </c>
      <c r="H274" s="141" t="s">
        <v>139</v>
      </c>
    </row>
    <row r="275" spans="1:251" x14ac:dyDescent="0.2">
      <c r="A275" s="145" t="s">
        <v>20</v>
      </c>
      <c r="B275" s="129">
        <v>222</v>
      </c>
      <c r="C275" s="130">
        <v>0.13</v>
      </c>
      <c r="D275" s="130">
        <v>0.02</v>
      </c>
      <c r="E275" s="130">
        <v>15.2</v>
      </c>
      <c r="F275" s="130">
        <v>62</v>
      </c>
      <c r="G275" s="130" t="s">
        <v>21</v>
      </c>
      <c r="H275" s="137" t="s">
        <v>22</v>
      </c>
      <c r="I275" s="153"/>
      <c r="J275" s="153"/>
      <c r="K275" s="153"/>
      <c r="L275" s="153"/>
      <c r="M275" s="153"/>
      <c r="N275" s="153"/>
      <c r="O275" s="153"/>
      <c r="P275" s="153"/>
      <c r="Q275" s="153"/>
      <c r="R275" s="153"/>
      <c r="S275" s="153"/>
      <c r="T275" s="153"/>
      <c r="U275" s="153"/>
      <c r="V275" s="153"/>
      <c r="W275" s="153"/>
      <c r="X275" s="153"/>
      <c r="Y275" s="153"/>
      <c r="Z275" s="153"/>
      <c r="AA275" s="153"/>
      <c r="AB275" s="153"/>
      <c r="AC275" s="153"/>
      <c r="AD275" s="153"/>
      <c r="AE275" s="153"/>
      <c r="AF275" s="153"/>
      <c r="AG275" s="153"/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  <c r="BI275" s="153"/>
      <c r="BJ275" s="153"/>
      <c r="BK275" s="153"/>
      <c r="BL275" s="153"/>
      <c r="BM275" s="153"/>
      <c r="BN275" s="153"/>
      <c r="BO275" s="153"/>
      <c r="BP275" s="153"/>
      <c r="BQ275" s="153"/>
      <c r="BR275" s="153"/>
      <c r="BS275" s="153"/>
      <c r="BT275" s="153"/>
      <c r="BU275" s="153"/>
      <c r="BV275" s="153"/>
      <c r="BW275" s="153"/>
      <c r="BX275" s="153"/>
      <c r="BY275" s="153"/>
      <c r="BZ275" s="153"/>
      <c r="CA275" s="153"/>
      <c r="CB275" s="153"/>
      <c r="CC275" s="153"/>
      <c r="CD275" s="153"/>
      <c r="CE275" s="153"/>
      <c r="CF275" s="153"/>
      <c r="CG275" s="153"/>
      <c r="CH275" s="153"/>
      <c r="CI275" s="153"/>
      <c r="CJ275" s="153"/>
      <c r="CK275" s="153"/>
      <c r="CL275" s="153"/>
      <c r="CM275" s="153"/>
      <c r="CN275" s="153"/>
      <c r="CO275" s="153"/>
      <c r="CP275" s="153"/>
      <c r="CQ275" s="153"/>
      <c r="CR275" s="153"/>
      <c r="CS275" s="153"/>
      <c r="CT275" s="153"/>
      <c r="CU275" s="153"/>
      <c r="CV275" s="153"/>
      <c r="CW275" s="153"/>
      <c r="CX275" s="153"/>
      <c r="CY275" s="153"/>
      <c r="CZ275" s="153"/>
      <c r="DA275" s="153"/>
      <c r="DB275" s="153"/>
      <c r="DC275" s="153"/>
      <c r="DD275" s="153"/>
      <c r="DE275" s="153"/>
      <c r="DF275" s="153"/>
      <c r="DG275" s="153"/>
      <c r="DH275" s="153"/>
      <c r="DI275" s="153"/>
      <c r="DJ275" s="153"/>
      <c r="DK275" s="153"/>
      <c r="DL275" s="153"/>
      <c r="DM275" s="153"/>
      <c r="DN275" s="153"/>
      <c r="DO275" s="153"/>
      <c r="DP275" s="153"/>
      <c r="DQ275" s="153"/>
      <c r="DR275" s="153"/>
      <c r="DS275" s="153"/>
      <c r="DT275" s="153"/>
      <c r="DU275" s="153"/>
      <c r="DV275" s="153"/>
      <c r="DW275" s="153"/>
      <c r="DX275" s="153"/>
      <c r="DY275" s="153"/>
      <c r="DZ275" s="153"/>
      <c r="EA275" s="153"/>
      <c r="EB275" s="153"/>
      <c r="EC275" s="153"/>
      <c r="ED275" s="153"/>
      <c r="EE275" s="153"/>
      <c r="EF275" s="153"/>
      <c r="EG275" s="153"/>
      <c r="EH275" s="153"/>
      <c r="EI275" s="153"/>
      <c r="EJ275" s="153"/>
      <c r="EK275" s="153"/>
      <c r="EL275" s="153"/>
      <c r="EM275" s="153"/>
      <c r="EN275" s="153"/>
      <c r="EO275" s="153"/>
      <c r="EP275" s="153"/>
      <c r="EQ275" s="153"/>
      <c r="ER275" s="153"/>
      <c r="ES275" s="153"/>
      <c r="ET275" s="153"/>
      <c r="EU275" s="153"/>
      <c r="EV275" s="153"/>
      <c r="EW275" s="153"/>
      <c r="EX275" s="153"/>
      <c r="EY275" s="153"/>
      <c r="EZ275" s="153"/>
      <c r="FA275" s="153"/>
      <c r="FB275" s="153"/>
      <c r="FC275" s="153"/>
      <c r="FD275" s="153"/>
      <c r="FE275" s="153"/>
      <c r="FF275" s="153"/>
      <c r="FG275" s="153"/>
      <c r="FH275" s="153"/>
      <c r="FI275" s="153"/>
      <c r="FJ275" s="153"/>
      <c r="FK275" s="153"/>
      <c r="FL275" s="153"/>
      <c r="FM275" s="153"/>
      <c r="FN275" s="153"/>
      <c r="FO275" s="153"/>
      <c r="FP275" s="153"/>
      <c r="FQ275" s="153"/>
      <c r="FR275" s="153"/>
      <c r="FS275" s="153"/>
      <c r="FT275" s="153"/>
      <c r="FU275" s="153"/>
      <c r="FV275" s="153"/>
      <c r="FW275" s="153"/>
      <c r="FX275" s="153"/>
      <c r="FY275" s="153"/>
      <c r="FZ275" s="153"/>
      <c r="GA275" s="153"/>
      <c r="GB275" s="153"/>
      <c r="GC275" s="153"/>
      <c r="GD275" s="153"/>
      <c r="GE275" s="153"/>
      <c r="GF275" s="153"/>
      <c r="GG275" s="153"/>
      <c r="GH275" s="153"/>
      <c r="GI275" s="153"/>
      <c r="GJ275" s="153"/>
      <c r="GK275" s="153"/>
      <c r="GL275" s="153"/>
      <c r="GM275" s="153"/>
      <c r="GN275" s="153"/>
      <c r="GO275" s="153"/>
      <c r="GP275" s="153"/>
      <c r="GQ275" s="153"/>
      <c r="GR275" s="153"/>
      <c r="GS275" s="153"/>
      <c r="GT275" s="153"/>
      <c r="GU275" s="153"/>
      <c r="GV275" s="153"/>
      <c r="GW275" s="153"/>
      <c r="GX275" s="153"/>
      <c r="GY275" s="153"/>
      <c r="GZ275" s="153"/>
      <c r="HA275" s="153"/>
      <c r="HB275" s="153"/>
      <c r="HC275" s="153"/>
      <c r="HD275" s="153"/>
      <c r="HE275" s="153"/>
      <c r="HF275" s="153"/>
      <c r="HG275" s="153"/>
      <c r="HH275" s="153"/>
      <c r="HI275" s="153"/>
      <c r="HJ275" s="153"/>
      <c r="HK275" s="153"/>
      <c r="HL275" s="153"/>
      <c r="HM275" s="153"/>
      <c r="HN275" s="153"/>
      <c r="HO275" s="153"/>
      <c r="HP275" s="153"/>
      <c r="HQ275" s="153"/>
      <c r="HR275" s="153"/>
      <c r="HS275" s="153"/>
      <c r="HT275" s="153"/>
      <c r="HU275" s="153"/>
      <c r="HV275" s="153"/>
      <c r="HW275" s="153"/>
      <c r="HX275" s="153"/>
      <c r="HY275" s="153"/>
      <c r="HZ275" s="153"/>
      <c r="IA275" s="153"/>
      <c r="IB275" s="153"/>
      <c r="IC275" s="153"/>
      <c r="ID275" s="153"/>
      <c r="IE275" s="153"/>
      <c r="IF275" s="153"/>
      <c r="IG275" s="153"/>
      <c r="IH275" s="153"/>
      <c r="II275" s="153"/>
      <c r="IJ275" s="153"/>
      <c r="IK275" s="153"/>
      <c r="IL275" s="153"/>
      <c r="IM275" s="153"/>
      <c r="IN275" s="153"/>
      <c r="IO275" s="153"/>
      <c r="IP275" s="153"/>
      <c r="IQ275" s="153"/>
    </row>
    <row r="276" spans="1:251" x14ac:dyDescent="0.2">
      <c r="A276" s="93" t="s">
        <v>26</v>
      </c>
      <c r="B276" s="143">
        <f t="shared" ref="B276:F276" si="44">SUM(B272:B275)</f>
        <v>552</v>
      </c>
      <c r="C276" s="143">
        <f t="shared" si="44"/>
        <v>20.239999999999998</v>
      </c>
      <c r="D276" s="143">
        <f t="shared" si="44"/>
        <v>21.39</v>
      </c>
      <c r="E276" s="143">
        <f t="shared" si="44"/>
        <v>102.05</v>
      </c>
      <c r="F276" s="143">
        <f t="shared" si="44"/>
        <v>668.61</v>
      </c>
      <c r="G276" s="94"/>
      <c r="H276" s="95"/>
    </row>
    <row r="277" spans="1:251" x14ac:dyDescent="0.2">
      <c r="A277" s="184" t="s">
        <v>140</v>
      </c>
      <c r="B277" s="184"/>
      <c r="C277" s="184"/>
      <c r="D277" s="184"/>
      <c r="E277" s="184"/>
      <c r="F277" s="184"/>
      <c r="G277" s="184"/>
      <c r="H277" s="184"/>
    </row>
    <row r="278" spans="1:251" x14ac:dyDescent="0.2">
      <c r="A278" s="95" t="s">
        <v>244</v>
      </c>
      <c r="B278" s="129">
        <v>260</v>
      </c>
      <c r="C278" s="148">
        <v>2</v>
      </c>
      <c r="D278" s="148">
        <v>6.59</v>
      </c>
      <c r="E278" s="148">
        <v>10.45</v>
      </c>
      <c r="F278" s="148">
        <v>108.33</v>
      </c>
      <c r="G278" s="138" t="s">
        <v>272</v>
      </c>
      <c r="H278" s="131" t="s">
        <v>245</v>
      </c>
    </row>
    <row r="279" spans="1:251" x14ac:dyDescent="0.2">
      <c r="A279" s="131" t="s">
        <v>198</v>
      </c>
      <c r="B279" s="132">
        <v>100</v>
      </c>
      <c r="C279" s="133">
        <v>12.7</v>
      </c>
      <c r="D279" s="133">
        <v>7.76</v>
      </c>
      <c r="E279" s="133">
        <v>14.54</v>
      </c>
      <c r="F279" s="133">
        <v>177.6</v>
      </c>
      <c r="G279" s="134" t="s">
        <v>199</v>
      </c>
      <c r="H279" s="163" t="s">
        <v>200</v>
      </c>
    </row>
    <row r="280" spans="1:251" x14ac:dyDescent="0.2">
      <c r="A280" s="95" t="s">
        <v>201</v>
      </c>
      <c r="B280" s="135">
        <v>180</v>
      </c>
      <c r="C280" s="171">
        <v>4.0999999999999996</v>
      </c>
      <c r="D280" s="171">
        <v>14.2</v>
      </c>
      <c r="E280" s="171">
        <v>15.37</v>
      </c>
      <c r="F280" s="171">
        <v>196.2</v>
      </c>
      <c r="G280" s="130" t="s">
        <v>202</v>
      </c>
      <c r="H280" s="147" t="s">
        <v>203</v>
      </c>
    </row>
    <row r="281" spans="1:251" x14ac:dyDescent="0.2">
      <c r="A281" s="95" t="s">
        <v>208</v>
      </c>
      <c r="B281" s="132">
        <v>200</v>
      </c>
      <c r="C281" s="154">
        <v>0.33</v>
      </c>
      <c r="D281" s="154">
        <v>0</v>
      </c>
      <c r="E281" s="154">
        <v>22.78</v>
      </c>
      <c r="F281" s="154">
        <v>94.44</v>
      </c>
      <c r="G281" s="134" t="s">
        <v>209</v>
      </c>
      <c r="H281" s="131" t="s">
        <v>210</v>
      </c>
    </row>
    <row r="282" spans="1:251" x14ac:dyDescent="0.2">
      <c r="A282" s="137" t="s">
        <v>40</v>
      </c>
      <c r="B282" s="140">
        <v>60</v>
      </c>
      <c r="C282" s="133">
        <v>4</v>
      </c>
      <c r="D282" s="133">
        <v>0.6</v>
      </c>
      <c r="E282" s="133">
        <v>25.8</v>
      </c>
      <c r="F282" s="133">
        <v>127.6</v>
      </c>
      <c r="G282" s="149" t="s">
        <v>284</v>
      </c>
      <c r="H282" s="95" t="s">
        <v>41</v>
      </c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1"/>
      <c r="BN282" s="101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1"/>
      <c r="BZ282" s="101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1"/>
      <c r="CM282" s="101"/>
      <c r="CN282" s="101"/>
      <c r="CO282" s="101"/>
      <c r="CP282" s="101"/>
      <c r="CQ282" s="101"/>
      <c r="CR282" s="101"/>
      <c r="CS282" s="101"/>
      <c r="CT282" s="101"/>
      <c r="CU282" s="101"/>
      <c r="CV282" s="101"/>
      <c r="CW282" s="101"/>
      <c r="CX282" s="101"/>
      <c r="CY282" s="101"/>
      <c r="CZ282" s="101"/>
      <c r="DA282" s="101"/>
      <c r="DB282" s="101"/>
      <c r="DC282" s="101"/>
      <c r="DD282" s="101"/>
      <c r="DE282" s="101"/>
      <c r="DF282" s="101"/>
      <c r="DG282" s="101"/>
      <c r="DH282" s="101"/>
      <c r="DI282" s="101"/>
      <c r="DJ282" s="101"/>
      <c r="DK282" s="101"/>
      <c r="DL282" s="101"/>
      <c r="DM282" s="101"/>
      <c r="DN282" s="101"/>
      <c r="DO282" s="101"/>
      <c r="DP282" s="101"/>
      <c r="DQ282" s="101"/>
      <c r="DR282" s="101"/>
      <c r="DS282" s="101"/>
      <c r="DT282" s="101"/>
      <c r="DU282" s="101"/>
      <c r="DV282" s="101"/>
      <c r="DW282" s="101"/>
      <c r="DX282" s="101"/>
      <c r="DY282" s="101"/>
      <c r="DZ282" s="101"/>
      <c r="EA282" s="101"/>
      <c r="EB282" s="101"/>
      <c r="EC282" s="101"/>
      <c r="ED282" s="101"/>
      <c r="EE282" s="101"/>
      <c r="EF282" s="101"/>
      <c r="EG282" s="101"/>
      <c r="EH282" s="101"/>
      <c r="EI282" s="101"/>
      <c r="EJ282" s="101"/>
      <c r="EK282" s="101"/>
      <c r="EL282" s="101"/>
      <c r="EM282" s="101"/>
      <c r="EN282" s="101"/>
      <c r="EO282" s="101"/>
      <c r="EP282" s="101"/>
      <c r="EQ282" s="101"/>
      <c r="ER282" s="101"/>
      <c r="ES282" s="101"/>
      <c r="ET282" s="101"/>
      <c r="EU282" s="101"/>
      <c r="EV282" s="101"/>
      <c r="EW282" s="101"/>
      <c r="EX282" s="101"/>
      <c r="EY282" s="101"/>
      <c r="EZ282" s="101"/>
      <c r="FA282" s="101"/>
      <c r="FB282" s="101"/>
      <c r="FC282" s="101"/>
      <c r="FD282" s="101"/>
      <c r="FE282" s="101"/>
      <c r="FF282" s="101"/>
      <c r="FG282" s="101"/>
      <c r="FH282" s="101"/>
      <c r="FI282" s="101"/>
      <c r="FJ282" s="101"/>
      <c r="FK282" s="101"/>
      <c r="FL282" s="101"/>
      <c r="FM282" s="101"/>
      <c r="FN282" s="101"/>
      <c r="FO282" s="101"/>
      <c r="FP282" s="101"/>
      <c r="FQ282" s="101"/>
      <c r="FR282" s="101"/>
      <c r="FS282" s="101"/>
      <c r="FT282" s="101"/>
      <c r="FU282" s="101"/>
      <c r="FV282" s="101"/>
      <c r="FW282" s="101"/>
      <c r="FX282" s="101"/>
      <c r="FY282" s="101"/>
      <c r="FZ282" s="101"/>
      <c r="GA282" s="101"/>
      <c r="GB282" s="101"/>
      <c r="GC282" s="101"/>
      <c r="GD282" s="101"/>
      <c r="GE282" s="101"/>
      <c r="GF282" s="101"/>
      <c r="GG282" s="101"/>
      <c r="GH282" s="101"/>
      <c r="GI282" s="101"/>
      <c r="GJ282" s="101"/>
      <c r="GK282" s="101"/>
      <c r="GL282" s="101"/>
      <c r="GM282" s="101"/>
      <c r="GN282" s="101"/>
      <c r="GO282" s="101"/>
      <c r="GP282" s="101"/>
      <c r="GQ282" s="101"/>
      <c r="GR282" s="101"/>
      <c r="GS282" s="101"/>
      <c r="GT282" s="101"/>
      <c r="GU282" s="101"/>
      <c r="GV282" s="101"/>
      <c r="GW282" s="101"/>
      <c r="GX282" s="101"/>
      <c r="GY282" s="101"/>
      <c r="GZ282" s="101"/>
      <c r="HA282" s="101"/>
      <c r="HB282" s="101"/>
      <c r="HC282" s="101"/>
      <c r="HD282" s="101"/>
      <c r="HE282" s="101"/>
      <c r="HF282" s="101"/>
      <c r="HG282" s="101"/>
      <c r="HH282" s="101"/>
      <c r="HI282" s="101"/>
      <c r="HJ282" s="101"/>
      <c r="HK282" s="101"/>
      <c r="HL282" s="101"/>
      <c r="HM282" s="101"/>
      <c r="HN282" s="101"/>
      <c r="HO282" s="101"/>
      <c r="HP282" s="101"/>
      <c r="HQ282" s="101"/>
      <c r="HR282" s="101"/>
      <c r="HS282" s="101"/>
      <c r="HT282" s="101"/>
      <c r="HU282" s="101"/>
      <c r="HV282" s="101"/>
      <c r="HW282" s="101"/>
      <c r="HX282" s="101"/>
      <c r="HY282" s="101"/>
      <c r="HZ282" s="101"/>
      <c r="IA282" s="101"/>
      <c r="IB282" s="101"/>
      <c r="IC282" s="101"/>
      <c r="ID282" s="101"/>
      <c r="IE282" s="101"/>
      <c r="IF282" s="101"/>
      <c r="IG282" s="101"/>
      <c r="IH282" s="101"/>
      <c r="II282" s="101"/>
      <c r="IJ282" s="101"/>
      <c r="IK282" s="101"/>
      <c r="IL282" s="101"/>
      <c r="IM282" s="101"/>
      <c r="IN282" s="101"/>
      <c r="IO282" s="101"/>
      <c r="IP282" s="101"/>
      <c r="IQ282" s="101"/>
    </row>
    <row r="283" spans="1:251" x14ac:dyDescent="0.2">
      <c r="A283" s="137" t="s">
        <v>101</v>
      </c>
      <c r="B283" s="132">
        <v>50</v>
      </c>
      <c r="C283" s="162">
        <v>4</v>
      </c>
      <c r="D283" s="162">
        <v>0.5</v>
      </c>
      <c r="E283" s="162">
        <v>25.5</v>
      </c>
      <c r="F283" s="162">
        <v>125</v>
      </c>
      <c r="G283" s="125" t="s">
        <v>204</v>
      </c>
      <c r="H283" s="131" t="s">
        <v>25</v>
      </c>
    </row>
    <row r="284" spans="1:251" x14ac:dyDescent="0.2">
      <c r="A284" s="93" t="s">
        <v>26</v>
      </c>
      <c r="B284" s="143">
        <f t="shared" ref="B284:F284" si="45">SUM(B278:B283)</f>
        <v>850</v>
      </c>
      <c r="C284" s="143">
        <f t="shared" si="45"/>
        <v>27.129999999999995</v>
      </c>
      <c r="D284" s="143">
        <f t="shared" si="45"/>
        <v>29.65</v>
      </c>
      <c r="E284" s="143">
        <f t="shared" si="45"/>
        <v>114.44</v>
      </c>
      <c r="F284" s="143">
        <f t="shared" si="45"/>
        <v>829.17</v>
      </c>
      <c r="G284" s="94"/>
      <c r="H284" s="95"/>
    </row>
    <row r="285" spans="1:251" ht="9" customHeight="1" x14ac:dyDescent="0.2">
      <c r="A285" s="182" t="s">
        <v>149</v>
      </c>
      <c r="B285" s="182"/>
      <c r="C285" s="182"/>
      <c r="D285" s="182"/>
      <c r="E285" s="182"/>
      <c r="F285" s="182"/>
      <c r="G285" s="182"/>
      <c r="H285" s="182"/>
    </row>
    <row r="286" spans="1:251" s="101" customFormat="1" x14ac:dyDescent="0.2">
      <c r="A286" s="137" t="s">
        <v>162</v>
      </c>
      <c r="B286" s="129">
        <v>100</v>
      </c>
      <c r="C286" s="135">
        <v>8.64</v>
      </c>
      <c r="D286" s="135">
        <v>9.85</v>
      </c>
      <c r="E286" s="135">
        <v>45.53</v>
      </c>
      <c r="F286" s="135">
        <v>292.98</v>
      </c>
      <c r="G286" s="129" t="s">
        <v>163</v>
      </c>
      <c r="H286" s="95" t="s">
        <v>164</v>
      </c>
    </row>
    <row r="287" spans="1:251" ht="12" customHeight="1" x14ac:dyDescent="0.2">
      <c r="A287" s="95" t="s">
        <v>150</v>
      </c>
      <c r="B287" s="129">
        <v>100</v>
      </c>
      <c r="C287" s="129">
        <v>0.4</v>
      </c>
      <c r="D287" s="129">
        <v>0.4</v>
      </c>
      <c r="E287" s="129">
        <v>9.8000000000000007</v>
      </c>
      <c r="F287" s="129">
        <v>47</v>
      </c>
      <c r="G287" s="130" t="s">
        <v>151</v>
      </c>
      <c r="H287" s="95" t="s">
        <v>152</v>
      </c>
      <c r="I287" s="153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  <c r="AB287" s="153"/>
      <c r="AC287" s="153"/>
      <c r="AD287" s="153"/>
      <c r="AE287" s="153"/>
      <c r="AF287" s="153"/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3"/>
      <c r="BD287" s="153"/>
      <c r="BE287" s="153"/>
      <c r="BF287" s="153"/>
      <c r="BG287" s="153"/>
      <c r="BH287" s="153"/>
      <c r="BI287" s="153"/>
      <c r="BJ287" s="153"/>
      <c r="BK287" s="153"/>
      <c r="BL287" s="153"/>
      <c r="BM287" s="153"/>
      <c r="BN287" s="153"/>
      <c r="BO287" s="153"/>
      <c r="BP287" s="153"/>
      <c r="BQ287" s="153"/>
      <c r="BR287" s="153"/>
      <c r="BS287" s="153"/>
      <c r="BT287" s="153"/>
      <c r="BU287" s="153"/>
      <c r="BV287" s="153"/>
      <c r="BW287" s="153"/>
      <c r="BX287" s="153"/>
      <c r="BY287" s="153"/>
      <c r="BZ287" s="153"/>
      <c r="CA287" s="153"/>
      <c r="CB287" s="153"/>
      <c r="CC287" s="153"/>
      <c r="CD287" s="153"/>
      <c r="CE287" s="153"/>
      <c r="CF287" s="153"/>
      <c r="CG287" s="153"/>
      <c r="CH287" s="153"/>
      <c r="CI287" s="153"/>
      <c r="CJ287" s="153"/>
      <c r="CK287" s="153"/>
      <c r="CL287" s="153"/>
      <c r="CM287" s="153"/>
      <c r="CN287" s="153"/>
      <c r="CO287" s="153"/>
      <c r="CP287" s="153"/>
      <c r="CQ287" s="153"/>
      <c r="CR287" s="153"/>
      <c r="CS287" s="153"/>
      <c r="CT287" s="153"/>
      <c r="CU287" s="153"/>
      <c r="CV287" s="153"/>
      <c r="CW287" s="153"/>
      <c r="CX287" s="153"/>
      <c r="CY287" s="153"/>
      <c r="CZ287" s="153"/>
      <c r="DA287" s="153"/>
      <c r="DB287" s="153"/>
      <c r="DC287" s="153"/>
      <c r="DD287" s="153"/>
      <c r="DE287" s="153"/>
      <c r="DF287" s="153"/>
      <c r="DG287" s="153"/>
      <c r="DH287" s="153"/>
      <c r="DI287" s="153"/>
      <c r="DJ287" s="153"/>
      <c r="DK287" s="153"/>
      <c r="DL287" s="153"/>
      <c r="DM287" s="153"/>
      <c r="DN287" s="153"/>
      <c r="DO287" s="153"/>
      <c r="DP287" s="153"/>
      <c r="DQ287" s="153"/>
      <c r="DR287" s="153"/>
      <c r="DS287" s="153"/>
      <c r="DT287" s="153"/>
      <c r="DU287" s="153"/>
      <c r="DV287" s="153"/>
      <c r="DW287" s="153"/>
      <c r="DX287" s="153"/>
      <c r="DY287" s="153"/>
      <c r="DZ287" s="153"/>
      <c r="EA287" s="153"/>
      <c r="EB287" s="153"/>
      <c r="EC287" s="153"/>
      <c r="ED287" s="153"/>
      <c r="EE287" s="153"/>
      <c r="EF287" s="153"/>
      <c r="EG287" s="153"/>
      <c r="EH287" s="153"/>
      <c r="EI287" s="153"/>
      <c r="EJ287" s="153"/>
      <c r="EK287" s="153"/>
      <c r="EL287" s="153"/>
      <c r="EM287" s="153"/>
      <c r="EN287" s="153"/>
      <c r="EO287" s="153"/>
      <c r="EP287" s="153"/>
      <c r="EQ287" s="153"/>
      <c r="ER287" s="153"/>
      <c r="ES287" s="153"/>
      <c r="ET287" s="153"/>
      <c r="EU287" s="153"/>
      <c r="EV287" s="153"/>
      <c r="EW287" s="153"/>
      <c r="EX287" s="153"/>
      <c r="EY287" s="153"/>
      <c r="EZ287" s="153"/>
      <c r="FA287" s="153"/>
      <c r="FB287" s="153"/>
      <c r="FC287" s="153"/>
      <c r="FD287" s="153"/>
      <c r="FE287" s="153"/>
      <c r="FF287" s="153"/>
      <c r="FG287" s="153"/>
      <c r="FH287" s="153"/>
      <c r="FI287" s="153"/>
      <c r="FJ287" s="153"/>
      <c r="FK287" s="153"/>
      <c r="FL287" s="153"/>
      <c r="FM287" s="153"/>
      <c r="FN287" s="153"/>
      <c r="FO287" s="153"/>
      <c r="FP287" s="153"/>
      <c r="FQ287" s="153"/>
      <c r="FR287" s="153"/>
      <c r="FS287" s="153"/>
      <c r="FT287" s="153"/>
      <c r="FU287" s="153"/>
      <c r="FV287" s="153"/>
      <c r="FW287" s="153"/>
      <c r="FX287" s="153"/>
      <c r="FY287" s="153"/>
      <c r="FZ287" s="153"/>
      <c r="GA287" s="153"/>
      <c r="GB287" s="153"/>
      <c r="GC287" s="153"/>
      <c r="GD287" s="153"/>
      <c r="GE287" s="153"/>
      <c r="GF287" s="153"/>
      <c r="GG287" s="153"/>
      <c r="GH287" s="153"/>
      <c r="GI287" s="153"/>
      <c r="GJ287" s="153"/>
      <c r="GK287" s="153"/>
      <c r="GL287" s="153"/>
      <c r="GM287" s="153"/>
      <c r="GN287" s="153"/>
      <c r="GO287" s="153"/>
      <c r="GP287" s="153"/>
      <c r="GQ287" s="153"/>
      <c r="GR287" s="153"/>
      <c r="GS287" s="153"/>
      <c r="GT287" s="153"/>
      <c r="GU287" s="153"/>
      <c r="GV287" s="153"/>
      <c r="GW287" s="153"/>
      <c r="GX287" s="153"/>
      <c r="GY287" s="153"/>
      <c r="GZ287" s="153"/>
      <c r="HA287" s="153"/>
      <c r="HB287" s="153"/>
      <c r="HC287" s="153"/>
      <c r="HD287" s="153"/>
      <c r="HE287" s="153"/>
      <c r="HF287" s="153"/>
      <c r="HG287" s="153"/>
      <c r="HH287" s="153"/>
      <c r="HI287" s="153"/>
      <c r="HJ287" s="153"/>
      <c r="HK287" s="153"/>
      <c r="HL287" s="153"/>
      <c r="HM287" s="153"/>
      <c r="HN287" s="153"/>
      <c r="HO287" s="153"/>
      <c r="HP287" s="153"/>
      <c r="HQ287" s="153"/>
      <c r="HR287" s="153"/>
      <c r="HS287" s="153"/>
      <c r="HT287" s="153"/>
      <c r="HU287" s="153"/>
      <c r="HV287" s="153"/>
      <c r="HW287" s="153"/>
      <c r="HX287" s="153"/>
      <c r="HY287" s="153"/>
      <c r="HZ287" s="153"/>
      <c r="IA287" s="153"/>
      <c r="IB287" s="153"/>
      <c r="IC287" s="153"/>
      <c r="ID287" s="153"/>
      <c r="IE287" s="153"/>
      <c r="IF287" s="153"/>
      <c r="IG287" s="153"/>
      <c r="IH287" s="153"/>
      <c r="II287" s="153"/>
      <c r="IJ287" s="153"/>
      <c r="IK287" s="153"/>
      <c r="IL287" s="153"/>
      <c r="IM287" s="153"/>
      <c r="IN287" s="153"/>
      <c r="IO287" s="153"/>
      <c r="IP287" s="153"/>
      <c r="IQ287" s="153"/>
    </row>
    <row r="288" spans="1:251" x14ac:dyDescent="0.2">
      <c r="A288" s="131" t="s">
        <v>37</v>
      </c>
      <c r="B288" s="130">
        <v>215</v>
      </c>
      <c r="C288" s="130">
        <v>7.0000000000000007E-2</v>
      </c>
      <c r="D288" s="130">
        <v>0.02</v>
      </c>
      <c r="E288" s="130">
        <v>15</v>
      </c>
      <c r="F288" s="130">
        <v>60</v>
      </c>
      <c r="G288" s="130" t="s">
        <v>38</v>
      </c>
      <c r="H288" s="95" t="s">
        <v>39</v>
      </c>
    </row>
    <row r="289" spans="1:8" x14ac:dyDescent="0.2">
      <c r="A289" s="93" t="s">
        <v>26</v>
      </c>
      <c r="B289" s="94">
        <f t="shared" ref="B289:F289" si="46">SUM(B286:B288)</f>
        <v>415</v>
      </c>
      <c r="C289" s="94">
        <f t="shared" si="46"/>
        <v>9.1100000000000012</v>
      </c>
      <c r="D289" s="94">
        <f t="shared" si="46"/>
        <v>10.27</v>
      </c>
      <c r="E289" s="94">
        <f t="shared" si="46"/>
        <v>70.33</v>
      </c>
      <c r="F289" s="94">
        <f t="shared" si="46"/>
        <v>399.98</v>
      </c>
      <c r="G289" s="94"/>
      <c r="H289" s="95"/>
    </row>
    <row r="290" spans="1:8" x14ac:dyDescent="0.2">
      <c r="A290" s="93" t="s">
        <v>120</v>
      </c>
      <c r="B290" s="94">
        <f t="shared" ref="B290:F290" si="47">SUM(B276,B284,B289)</f>
        <v>1817</v>
      </c>
      <c r="C290" s="94">
        <f t="shared" si="47"/>
        <v>56.47999999999999</v>
      </c>
      <c r="D290" s="94">
        <f t="shared" si="47"/>
        <v>61.31</v>
      </c>
      <c r="E290" s="94">
        <f t="shared" si="47"/>
        <v>286.82</v>
      </c>
      <c r="F290" s="94">
        <f t="shared" si="47"/>
        <v>1897.76</v>
      </c>
      <c r="G290" s="94"/>
      <c r="H290" s="95"/>
    </row>
  </sheetData>
  <mergeCells count="97">
    <mergeCell ref="A285:H285"/>
    <mergeCell ref="A237:H237"/>
    <mergeCell ref="A243:H243"/>
    <mergeCell ref="A244:A245"/>
    <mergeCell ref="B244:F244"/>
    <mergeCell ref="G244:G245"/>
    <mergeCell ref="H244:H245"/>
    <mergeCell ref="A246:H246"/>
    <mergeCell ref="A252:H252"/>
    <mergeCell ref="A262:H262"/>
    <mergeCell ref="A271:H271"/>
    <mergeCell ref="A277:H277"/>
    <mergeCell ref="B121:F121"/>
    <mergeCell ref="G121:G122"/>
    <mergeCell ref="H121:H122"/>
    <mergeCell ref="A164:H164"/>
    <mergeCell ref="A145:H145"/>
    <mergeCell ref="A146:H146"/>
    <mergeCell ref="A147:A148"/>
    <mergeCell ref="B147:F147"/>
    <mergeCell ref="G147:G148"/>
    <mergeCell ref="H147:H148"/>
    <mergeCell ref="A149:H149"/>
    <mergeCell ref="A155:H155"/>
    <mergeCell ref="A29:H29"/>
    <mergeCell ref="A35:H35"/>
    <mergeCell ref="A44:H44"/>
    <mergeCell ref="G51:G52"/>
    <mergeCell ref="H51:H52"/>
    <mergeCell ref="A50:H50"/>
    <mergeCell ref="A51:A52"/>
    <mergeCell ref="B51:F51"/>
    <mergeCell ref="A73:H73"/>
    <mergeCell ref="A74:A75"/>
    <mergeCell ref="B74:F74"/>
    <mergeCell ref="G74:G75"/>
    <mergeCell ref="A53:H53"/>
    <mergeCell ref="A59:H59"/>
    <mergeCell ref="A67:H67"/>
    <mergeCell ref="H74:H75"/>
    <mergeCell ref="A2:A3"/>
    <mergeCell ref="A1:H1"/>
    <mergeCell ref="B2:F2"/>
    <mergeCell ref="G2:G3"/>
    <mergeCell ref="A27:A28"/>
    <mergeCell ref="B27:F27"/>
    <mergeCell ref="H2:H3"/>
    <mergeCell ref="A4:H4"/>
    <mergeCell ref="A10:H10"/>
    <mergeCell ref="A20:H20"/>
    <mergeCell ref="A26:H26"/>
    <mergeCell ref="G27:G28"/>
    <mergeCell ref="H27:H28"/>
    <mergeCell ref="A76:H76"/>
    <mergeCell ref="A123:H123"/>
    <mergeCell ref="A129:H129"/>
    <mergeCell ref="A139:H139"/>
    <mergeCell ref="A82:H82"/>
    <mergeCell ref="A90:H90"/>
    <mergeCell ref="A96:H96"/>
    <mergeCell ref="A97:A98"/>
    <mergeCell ref="B97:F97"/>
    <mergeCell ref="G97:G98"/>
    <mergeCell ref="H97:H98"/>
    <mergeCell ref="A99:H99"/>
    <mergeCell ref="A105:H105"/>
    <mergeCell ref="A114:H114"/>
    <mergeCell ref="A120:H120"/>
    <mergeCell ref="A121:A122"/>
    <mergeCell ref="A219:H219"/>
    <mergeCell ref="A220:A221"/>
    <mergeCell ref="B220:F220"/>
    <mergeCell ref="G220:G221"/>
    <mergeCell ref="H220:H221"/>
    <mergeCell ref="A197:H197"/>
    <mergeCell ref="A204:H204"/>
    <mergeCell ref="A213:H213"/>
    <mergeCell ref="A170:H170"/>
    <mergeCell ref="A171:A172"/>
    <mergeCell ref="B171:F171"/>
    <mergeCell ref="G171:G172"/>
    <mergeCell ref="H171:H172"/>
    <mergeCell ref="A173:H173"/>
    <mergeCell ref="A180:H180"/>
    <mergeCell ref="A188:H188"/>
    <mergeCell ref="A194:H194"/>
    <mergeCell ref="A195:A196"/>
    <mergeCell ref="B195:F195"/>
    <mergeCell ref="G195:G196"/>
    <mergeCell ref="H195:H196"/>
    <mergeCell ref="A222:H222"/>
    <mergeCell ref="A228:H228"/>
    <mergeCell ref="A268:H268"/>
    <mergeCell ref="A269:A270"/>
    <mergeCell ref="B269:F269"/>
    <mergeCell ref="G269:G270"/>
    <mergeCell ref="H269:H270"/>
  </mergeCells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57"/>
  <sheetViews>
    <sheetView topLeftCell="A67" zoomScale="130" zoomScaleNormal="130" workbookViewId="0">
      <selection activeCell="A149" sqref="A149"/>
    </sheetView>
  </sheetViews>
  <sheetFormatPr defaultColWidth="9.33203125" defaultRowHeight="12" x14ac:dyDescent="0.3"/>
  <cols>
    <col min="1" max="1" width="33" style="71" customWidth="1"/>
    <col min="2" max="2" width="9.33203125" style="60"/>
    <col min="3" max="4" width="7.6640625" style="62" customWidth="1"/>
    <col min="5" max="5" width="9.88671875" style="62" customWidth="1"/>
    <col min="6" max="6" width="7.5546875" style="62" customWidth="1"/>
    <col min="7" max="7" width="7.33203125" style="72" customWidth="1"/>
    <col min="8" max="8" width="18" style="60" customWidth="1"/>
    <col min="9" max="256" width="9.33203125" style="1"/>
    <col min="257" max="257" width="33" style="1" customWidth="1"/>
    <col min="258" max="258" width="9.33203125" style="1"/>
    <col min="259" max="260" width="7.6640625" style="1" customWidth="1"/>
    <col min="261" max="261" width="9.88671875" style="1" customWidth="1"/>
    <col min="262" max="262" width="7.5546875" style="1" customWidth="1"/>
    <col min="263" max="263" width="7.33203125" style="1" customWidth="1"/>
    <col min="264" max="264" width="16.33203125" style="1" customWidth="1"/>
    <col min="265" max="512" width="9.33203125" style="1"/>
    <col min="513" max="513" width="33" style="1" customWidth="1"/>
    <col min="514" max="514" width="9.33203125" style="1"/>
    <col min="515" max="516" width="7.6640625" style="1" customWidth="1"/>
    <col min="517" max="517" width="9.88671875" style="1" customWidth="1"/>
    <col min="518" max="518" width="7.5546875" style="1" customWidth="1"/>
    <col min="519" max="519" width="7.33203125" style="1" customWidth="1"/>
    <col min="520" max="520" width="16.33203125" style="1" customWidth="1"/>
    <col min="521" max="768" width="9.33203125" style="1"/>
    <col min="769" max="769" width="33" style="1" customWidth="1"/>
    <col min="770" max="770" width="9.33203125" style="1"/>
    <col min="771" max="772" width="7.6640625" style="1" customWidth="1"/>
    <col min="773" max="773" width="9.88671875" style="1" customWidth="1"/>
    <col min="774" max="774" width="7.5546875" style="1" customWidth="1"/>
    <col min="775" max="775" width="7.33203125" style="1" customWidth="1"/>
    <col min="776" max="776" width="16.33203125" style="1" customWidth="1"/>
    <col min="777" max="1024" width="9.33203125" style="1"/>
    <col min="1025" max="1025" width="33" style="1" customWidth="1"/>
    <col min="1026" max="1026" width="9.33203125" style="1"/>
    <col min="1027" max="1028" width="7.6640625" style="1" customWidth="1"/>
    <col min="1029" max="1029" width="9.88671875" style="1" customWidth="1"/>
    <col min="1030" max="1030" width="7.5546875" style="1" customWidth="1"/>
    <col min="1031" max="1031" width="7.33203125" style="1" customWidth="1"/>
    <col min="1032" max="1032" width="16.33203125" style="1" customWidth="1"/>
    <col min="1033" max="1280" width="9.33203125" style="1"/>
    <col min="1281" max="1281" width="33" style="1" customWidth="1"/>
    <col min="1282" max="1282" width="9.33203125" style="1"/>
    <col min="1283" max="1284" width="7.6640625" style="1" customWidth="1"/>
    <col min="1285" max="1285" width="9.88671875" style="1" customWidth="1"/>
    <col min="1286" max="1286" width="7.5546875" style="1" customWidth="1"/>
    <col min="1287" max="1287" width="7.33203125" style="1" customWidth="1"/>
    <col min="1288" max="1288" width="16.33203125" style="1" customWidth="1"/>
    <col min="1289" max="1536" width="9.33203125" style="1"/>
    <col min="1537" max="1537" width="33" style="1" customWidth="1"/>
    <col min="1538" max="1538" width="9.33203125" style="1"/>
    <col min="1539" max="1540" width="7.6640625" style="1" customWidth="1"/>
    <col min="1541" max="1541" width="9.88671875" style="1" customWidth="1"/>
    <col min="1542" max="1542" width="7.5546875" style="1" customWidth="1"/>
    <col min="1543" max="1543" width="7.33203125" style="1" customWidth="1"/>
    <col min="1544" max="1544" width="16.33203125" style="1" customWidth="1"/>
    <col min="1545" max="1792" width="9.33203125" style="1"/>
    <col min="1793" max="1793" width="33" style="1" customWidth="1"/>
    <col min="1794" max="1794" width="9.33203125" style="1"/>
    <col min="1795" max="1796" width="7.6640625" style="1" customWidth="1"/>
    <col min="1797" max="1797" width="9.88671875" style="1" customWidth="1"/>
    <col min="1798" max="1798" width="7.5546875" style="1" customWidth="1"/>
    <col min="1799" max="1799" width="7.33203125" style="1" customWidth="1"/>
    <col min="1800" max="1800" width="16.33203125" style="1" customWidth="1"/>
    <col min="1801" max="2048" width="9.33203125" style="1"/>
    <col min="2049" max="2049" width="33" style="1" customWidth="1"/>
    <col min="2050" max="2050" width="9.33203125" style="1"/>
    <col min="2051" max="2052" width="7.6640625" style="1" customWidth="1"/>
    <col min="2053" max="2053" width="9.88671875" style="1" customWidth="1"/>
    <col min="2054" max="2054" width="7.5546875" style="1" customWidth="1"/>
    <col min="2055" max="2055" width="7.33203125" style="1" customWidth="1"/>
    <col min="2056" max="2056" width="16.33203125" style="1" customWidth="1"/>
    <col min="2057" max="2304" width="9.33203125" style="1"/>
    <col min="2305" max="2305" width="33" style="1" customWidth="1"/>
    <col min="2306" max="2306" width="9.33203125" style="1"/>
    <col min="2307" max="2308" width="7.6640625" style="1" customWidth="1"/>
    <col min="2309" max="2309" width="9.88671875" style="1" customWidth="1"/>
    <col min="2310" max="2310" width="7.5546875" style="1" customWidth="1"/>
    <col min="2311" max="2311" width="7.33203125" style="1" customWidth="1"/>
    <col min="2312" max="2312" width="16.33203125" style="1" customWidth="1"/>
    <col min="2313" max="2560" width="9.33203125" style="1"/>
    <col min="2561" max="2561" width="33" style="1" customWidth="1"/>
    <col min="2562" max="2562" width="9.33203125" style="1"/>
    <col min="2563" max="2564" width="7.6640625" style="1" customWidth="1"/>
    <col min="2565" max="2565" width="9.88671875" style="1" customWidth="1"/>
    <col min="2566" max="2566" width="7.5546875" style="1" customWidth="1"/>
    <col min="2567" max="2567" width="7.33203125" style="1" customWidth="1"/>
    <col min="2568" max="2568" width="16.33203125" style="1" customWidth="1"/>
    <col min="2569" max="2816" width="9.33203125" style="1"/>
    <col min="2817" max="2817" width="33" style="1" customWidth="1"/>
    <col min="2818" max="2818" width="9.33203125" style="1"/>
    <col min="2819" max="2820" width="7.6640625" style="1" customWidth="1"/>
    <col min="2821" max="2821" width="9.88671875" style="1" customWidth="1"/>
    <col min="2822" max="2822" width="7.5546875" style="1" customWidth="1"/>
    <col min="2823" max="2823" width="7.33203125" style="1" customWidth="1"/>
    <col min="2824" max="2824" width="16.33203125" style="1" customWidth="1"/>
    <col min="2825" max="3072" width="9.33203125" style="1"/>
    <col min="3073" max="3073" width="33" style="1" customWidth="1"/>
    <col min="3074" max="3074" width="9.33203125" style="1"/>
    <col min="3075" max="3076" width="7.6640625" style="1" customWidth="1"/>
    <col min="3077" max="3077" width="9.88671875" style="1" customWidth="1"/>
    <col min="3078" max="3078" width="7.5546875" style="1" customWidth="1"/>
    <col min="3079" max="3079" width="7.33203125" style="1" customWidth="1"/>
    <col min="3080" max="3080" width="16.33203125" style="1" customWidth="1"/>
    <col min="3081" max="3328" width="9.33203125" style="1"/>
    <col min="3329" max="3329" width="33" style="1" customWidth="1"/>
    <col min="3330" max="3330" width="9.33203125" style="1"/>
    <col min="3331" max="3332" width="7.6640625" style="1" customWidth="1"/>
    <col min="3333" max="3333" width="9.88671875" style="1" customWidth="1"/>
    <col min="3334" max="3334" width="7.5546875" style="1" customWidth="1"/>
    <col min="3335" max="3335" width="7.33203125" style="1" customWidth="1"/>
    <col min="3336" max="3336" width="16.33203125" style="1" customWidth="1"/>
    <col min="3337" max="3584" width="9.33203125" style="1"/>
    <col min="3585" max="3585" width="33" style="1" customWidth="1"/>
    <col min="3586" max="3586" width="9.33203125" style="1"/>
    <col min="3587" max="3588" width="7.6640625" style="1" customWidth="1"/>
    <col min="3589" max="3589" width="9.88671875" style="1" customWidth="1"/>
    <col min="3590" max="3590" width="7.5546875" style="1" customWidth="1"/>
    <col min="3591" max="3591" width="7.33203125" style="1" customWidth="1"/>
    <col min="3592" max="3592" width="16.33203125" style="1" customWidth="1"/>
    <col min="3593" max="3840" width="9.33203125" style="1"/>
    <col min="3841" max="3841" width="33" style="1" customWidth="1"/>
    <col min="3842" max="3842" width="9.33203125" style="1"/>
    <col min="3843" max="3844" width="7.6640625" style="1" customWidth="1"/>
    <col min="3845" max="3845" width="9.88671875" style="1" customWidth="1"/>
    <col min="3846" max="3846" width="7.5546875" style="1" customWidth="1"/>
    <col min="3847" max="3847" width="7.33203125" style="1" customWidth="1"/>
    <col min="3848" max="3848" width="16.33203125" style="1" customWidth="1"/>
    <col min="3849" max="4096" width="9.33203125" style="1"/>
    <col min="4097" max="4097" width="33" style="1" customWidth="1"/>
    <col min="4098" max="4098" width="9.33203125" style="1"/>
    <col min="4099" max="4100" width="7.6640625" style="1" customWidth="1"/>
    <col min="4101" max="4101" width="9.88671875" style="1" customWidth="1"/>
    <col min="4102" max="4102" width="7.5546875" style="1" customWidth="1"/>
    <col min="4103" max="4103" width="7.33203125" style="1" customWidth="1"/>
    <col min="4104" max="4104" width="16.33203125" style="1" customWidth="1"/>
    <col min="4105" max="4352" width="9.33203125" style="1"/>
    <col min="4353" max="4353" width="33" style="1" customWidth="1"/>
    <col min="4354" max="4354" width="9.33203125" style="1"/>
    <col min="4355" max="4356" width="7.6640625" style="1" customWidth="1"/>
    <col min="4357" max="4357" width="9.88671875" style="1" customWidth="1"/>
    <col min="4358" max="4358" width="7.5546875" style="1" customWidth="1"/>
    <col min="4359" max="4359" width="7.33203125" style="1" customWidth="1"/>
    <col min="4360" max="4360" width="16.33203125" style="1" customWidth="1"/>
    <col min="4361" max="4608" width="9.33203125" style="1"/>
    <col min="4609" max="4609" width="33" style="1" customWidth="1"/>
    <col min="4610" max="4610" width="9.33203125" style="1"/>
    <col min="4611" max="4612" width="7.6640625" style="1" customWidth="1"/>
    <col min="4613" max="4613" width="9.88671875" style="1" customWidth="1"/>
    <col min="4614" max="4614" width="7.5546875" style="1" customWidth="1"/>
    <col min="4615" max="4615" width="7.33203125" style="1" customWidth="1"/>
    <col min="4616" max="4616" width="16.33203125" style="1" customWidth="1"/>
    <col min="4617" max="4864" width="9.33203125" style="1"/>
    <col min="4865" max="4865" width="33" style="1" customWidth="1"/>
    <col min="4866" max="4866" width="9.33203125" style="1"/>
    <col min="4867" max="4868" width="7.6640625" style="1" customWidth="1"/>
    <col min="4869" max="4869" width="9.88671875" style="1" customWidth="1"/>
    <col min="4870" max="4870" width="7.5546875" style="1" customWidth="1"/>
    <col min="4871" max="4871" width="7.33203125" style="1" customWidth="1"/>
    <col min="4872" max="4872" width="16.33203125" style="1" customWidth="1"/>
    <col min="4873" max="5120" width="9.33203125" style="1"/>
    <col min="5121" max="5121" width="33" style="1" customWidth="1"/>
    <col min="5122" max="5122" width="9.33203125" style="1"/>
    <col min="5123" max="5124" width="7.6640625" style="1" customWidth="1"/>
    <col min="5125" max="5125" width="9.88671875" style="1" customWidth="1"/>
    <col min="5126" max="5126" width="7.5546875" style="1" customWidth="1"/>
    <col min="5127" max="5127" width="7.33203125" style="1" customWidth="1"/>
    <col min="5128" max="5128" width="16.33203125" style="1" customWidth="1"/>
    <col min="5129" max="5376" width="9.33203125" style="1"/>
    <col min="5377" max="5377" width="33" style="1" customWidth="1"/>
    <col min="5378" max="5378" width="9.33203125" style="1"/>
    <col min="5379" max="5380" width="7.6640625" style="1" customWidth="1"/>
    <col min="5381" max="5381" width="9.88671875" style="1" customWidth="1"/>
    <col min="5382" max="5382" width="7.5546875" style="1" customWidth="1"/>
    <col min="5383" max="5383" width="7.33203125" style="1" customWidth="1"/>
    <col min="5384" max="5384" width="16.33203125" style="1" customWidth="1"/>
    <col min="5385" max="5632" width="9.33203125" style="1"/>
    <col min="5633" max="5633" width="33" style="1" customWidth="1"/>
    <col min="5634" max="5634" width="9.33203125" style="1"/>
    <col min="5635" max="5636" width="7.6640625" style="1" customWidth="1"/>
    <col min="5637" max="5637" width="9.88671875" style="1" customWidth="1"/>
    <col min="5638" max="5638" width="7.5546875" style="1" customWidth="1"/>
    <col min="5639" max="5639" width="7.33203125" style="1" customWidth="1"/>
    <col min="5640" max="5640" width="16.33203125" style="1" customWidth="1"/>
    <col min="5641" max="5888" width="9.33203125" style="1"/>
    <col min="5889" max="5889" width="33" style="1" customWidth="1"/>
    <col min="5890" max="5890" width="9.33203125" style="1"/>
    <col min="5891" max="5892" width="7.6640625" style="1" customWidth="1"/>
    <col min="5893" max="5893" width="9.88671875" style="1" customWidth="1"/>
    <col min="5894" max="5894" width="7.5546875" style="1" customWidth="1"/>
    <col min="5895" max="5895" width="7.33203125" style="1" customWidth="1"/>
    <col min="5896" max="5896" width="16.33203125" style="1" customWidth="1"/>
    <col min="5897" max="6144" width="9.33203125" style="1"/>
    <col min="6145" max="6145" width="33" style="1" customWidth="1"/>
    <col min="6146" max="6146" width="9.33203125" style="1"/>
    <col min="6147" max="6148" width="7.6640625" style="1" customWidth="1"/>
    <col min="6149" max="6149" width="9.88671875" style="1" customWidth="1"/>
    <col min="6150" max="6150" width="7.5546875" style="1" customWidth="1"/>
    <col min="6151" max="6151" width="7.33203125" style="1" customWidth="1"/>
    <col min="6152" max="6152" width="16.33203125" style="1" customWidth="1"/>
    <col min="6153" max="6400" width="9.33203125" style="1"/>
    <col min="6401" max="6401" width="33" style="1" customWidth="1"/>
    <col min="6402" max="6402" width="9.33203125" style="1"/>
    <col min="6403" max="6404" width="7.6640625" style="1" customWidth="1"/>
    <col min="6405" max="6405" width="9.88671875" style="1" customWidth="1"/>
    <col min="6406" max="6406" width="7.5546875" style="1" customWidth="1"/>
    <col min="6407" max="6407" width="7.33203125" style="1" customWidth="1"/>
    <col min="6408" max="6408" width="16.33203125" style="1" customWidth="1"/>
    <col min="6409" max="6656" width="9.33203125" style="1"/>
    <col min="6657" max="6657" width="33" style="1" customWidth="1"/>
    <col min="6658" max="6658" width="9.33203125" style="1"/>
    <col min="6659" max="6660" width="7.6640625" style="1" customWidth="1"/>
    <col min="6661" max="6661" width="9.88671875" style="1" customWidth="1"/>
    <col min="6662" max="6662" width="7.5546875" style="1" customWidth="1"/>
    <col min="6663" max="6663" width="7.33203125" style="1" customWidth="1"/>
    <col min="6664" max="6664" width="16.33203125" style="1" customWidth="1"/>
    <col min="6665" max="6912" width="9.33203125" style="1"/>
    <col min="6913" max="6913" width="33" style="1" customWidth="1"/>
    <col min="6914" max="6914" width="9.33203125" style="1"/>
    <col min="6915" max="6916" width="7.6640625" style="1" customWidth="1"/>
    <col min="6917" max="6917" width="9.88671875" style="1" customWidth="1"/>
    <col min="6918" max="6918" width="7.5546875" style="1" customWidth="1"/>
    <col min="6919" max="6919" width="7.33203125" style="1" customWidth="1"/>
    <col min="6920" max="6920" width="16.33203125" style="1" customWidth="1"/>
    <col min="6921" max="7168" width="9.33203125" style="1"/>
    <col min="7169" max="7169" width="33" style="1" customWidth="1"/>
    <col min="7170" max="7170" width="9.33203125" style="1"/>
    <col min="7171" max="7172" width="7.6640625" style="1" customWidth="1"/>
    <col min="7173" max="7173" width="9.88671875" style="1" customWidth="1"/>
    <col min="7174" max="7174" width="7.5546875" style="1" customWidth="1"/>
    <col min="7175" max="7175" width="7.33203125" style="1" customWidth="1"/>
    <col min="7176" max="7176" width="16.33203125" style="1" customWidth="1"/>
    <col min="7177" max="7424" width="9.33203125" style="1"/>
    <col min="7425" max="7425" width="33" style="1" customWidth="1"/>
    <col min="7426" max="7426" width="9.33203125" style="1"/>
    <col min="7427" max="7428" width="7.6640625" style="1" customWidth="1"/>
    <col min="7429" max="7429" width="9.88671875" style="1" customWidth="1"/>
    <col min="7430" max="7430" width="7.5546875" style="1" customWidth="1"/>
    <col min="7431" max="7431" width="7.33203125" style="1" customWidth="1"/>
    <col min="7432" max="7432" width="16.33203125" style="1" customWidth="1"/>
    <col min="7433" max="7680" width="9.33203125" style="1"/>
    <col min="7681" max="7681" width="33" style="1" customWidth="1"/>
    <col min="7682" max="7682" width="9.33203125" style="1"/>
    <col min="7683" max="7684" width="7.6640625" style="1" customWidth="1"/>
    <col min="7685" max="7685" width="9.88671875" style="1" customWidth="1"/>
    <col min="7686" max="7686" width="7.5546875" style="1" customWidth="1"/>
    <col min="7687" max="7687" width="7.33203125" style="1" customWidth="1"/>
    <col min="7688" max="7688" width="16.33203125" style="1" customWidth="1"/>
    <col min="7689" max="7936" width="9.33203125" style="1"/>
    <col min="7937" max="7937" width="33" style="1" customWidth="1"/>
    <col min="7938" max="7938" width="9.33203125" style="1"/>
    <col min="7939" max="7940" width="7.6640625" style="1" customWidth="1"/>
    <col min="7941" max="7941" width="9.88671875" style="1" customWidth="1"/>
    <col min="7942" max="7942" width="7.5546875" style="1" customWidth="1"/>
    <col min="7943" max="7943" width="7.33203125" style="1" customWidth="1"/>
    <col min="7944" max="7944" width="16.33203125" style="1" customWidth="1"/>
    <col min="7945" max="8192" width="9.33203125" style="1"/>
    <col min="8193" max="8193" width="33" style="1" customWidth="1"/>
    <col min="8194" max="8194" width="9.33203125" style="1"/>
    <col min="8195" max="8196" width="7.6640625" style="1" customWidth="1"/>
    <col min="8197" max="8197" width="9.88671875" style="1" customWidth="1"/>
    <col min="8198" max="8198" width="7.5546875" style="1" customWidth="1"/>
    <col min="8199" max="8199" width="7.33203125" style="1" customWidth="1"/>
    <col min="8200" max="8200" width="16.33203125" style="1" customWidth="1"/>
    <col min="8201" max="8448" width="9.33203125" style="1"/>
    <col min="8449" max="8449" width="33" style="1" customWidth="1"/>
    <col min="8450" max="8450" width="9.33203125" style="1"/>
    <col min="8451" max="8452" width="7.6640625" style="1" customWidth="1"/>
    <col min="8453" max="8453" width="9.88671875" style="1" customWidth="1"/>
    <col min="8454" max="8454" width="7.5546875" style="1" customWidth="1"/>
    <col min="8455" max="8455" width="7.33203125" style="1" customWidth="1"/>
    <col min="8456" max="8456" width="16.33203125" style="1" customWidth="1"/>
    <col min="8457" max="8704" width="9.33203125" style="1"/>
    <col min="8705" max="8705" width="33" style="1" customWidth="1"/>
    <col min="8706" max="8706" width="9.33203125" style="1"/>
    <col min="8707" max="8708" width="7.6640625" style="1" customWidth="1"/>
    <col min="8709" max="8709" width="9.88671875" style="1" customWidth="1"/>
    <col min="8710" max="8710" width="7.5546875" style="1" customWidth="1"/>
    <col min="8711" max="8711" width="7.33203125" style="1" customWidth="1"/>
    <col min="8712" max="8712" width="16.33203125" style="1" customWidth="1"/>
    <col min="8713" max="8960" width="9.33203125" style="1"/>
    <col min="8961" max="8961" width="33" style="1" customWidth="1"/>
    <col min="8962" max="8962" width="9.33203125" style="1"/>
    <col min="8963" max="8964" width="7.6640625" style="1" customWidth="1"/>
    <col min="8965" max="8965" width="9.88671875" style="1" customWidth="1"/>
    <col min="8966" max="8966" width="7.5546875" style="1" customWidth="1"/>
    <col min="8967" max="8967" width="7.33203125" style="1" customWidth="1"/>
    <col min="8968" max="8968" width="16.33203125" style="1" customWidth="1"/>
    <col min="8969" max="9216" width="9.33203125" style="1"/>
    <col min="9217" max="9217" width="33" style="1" customWidth="1"/>
    <col min="9218" max="9218" width="9.33203125" style="1"/>
    <col min="9219" max="9220" width="7.6640625" style="1" customWidth="1"/>
    <col min="9221" max="9221" width="9.88671875" style="1" customWidth="1"/>
    <col min="9222" max="9222" width="7.5546875" style="1" customWidth="1"/>
    <col min="9223" max="9223" width="7.33203125" style="1" customWidth="1"/>
    <col min="9224" max="9224" width="16.33203125" style="1" customWidth="1"/>
    <col min="9225" max="9472" width="9.33203125" style="1"/>
    <col min="9473" max="9473" width="33" style="1" customWidth="1"/>
    <col min="9474" max="9474" width="9.33203125" style="1"/>
    <col min="9475" max="9476" width="7.6640625" style="1" customWidth="1"/>
    <col min="9477" max="9477" width="9.88671875" style="1" customWidth="1"/>
    <col min="9478" max="9478" width="7.5546875" style="1" customWidth="1"/>
    <col min="9479" max="9479" width="7.33203125" style="1" customWidth="1"/>
    <col min="9480" max="9480" width="16.33203125" style="1" customWidth="1"/>
    <col min="9481" max="9728" width="9.33203125" style="1"/>
    <col min="9729" max="9729" width="33" style="1" customWidth="1"/>
    <col min="9730" max="9730" width="9.33203125" style="1"/>
    <col min="9731" max="9732" width="7.6640625" style="1" customWidth="1"/>
    <col min="9733" max="9733" width="9.88671875" style="1" customWidth="1"/>
    <col min="9734" max="9734" width="7.5546875" style="1" customWidth="1"/>
    <col min="9735" max="9735" width="7.33203125" style="1" customWidth="1"/>
    <col min="9736" max="9736" width="16.33203125" style="1" customWidth="1"/>
    <col min="9737" max="9984" width="9.33203125" style="1"/>
    <col min="9985" max="9985" width="33" style="1" customWidth="1"/>
    <col min="9986" max="9986" width="9.33203125" style="1"/>
    <col min="9987" max="9988" width="7.6640625" style="1" customWidth="1"/>
    <col min="9989" max="9989" width="9.88671875" style="1" customWidth="1"/>
    <col min="9990" max="9990" width="7.5546875" style="1" customWidth="1"/>
    <col min="9991" max="9991" width="7.33203125" style="1" customWidth="1"/>
    <col min="9992" max="9992" width="16.33203125" style="1" customWidth="1"/>
    <col min="9993" max="10240" width="9.33203125" style="1"/>
    <col min="10241" max="10241" width="33" style="1" customWidth="1"/>
    <col min="10242" max="10242" width="9.33203125" style="1"/>
    <col min="10243" max="10244" width="7.6640625" style="1" customWidth="1"/>
    <col min="10245" max="10245" width="9.88671875" style="1" customWidth="1"/>
    <col min="10246" max="10246" width="7.5546875" style="1" customWidth="1"/>
    <col min="10247" max="10247" width="7.33203125" style="1" customWidth="1"/>
    <col min="10248" max="10248" width="16.33203125" style="1" customWidth="1"/>
    <col min="10249" max="10496" width="9.33203125" style="1"/>
    <col min="10497" max="10497" width="33" style="1" customWidth="1"/>
    <col min="10498" max="10498" width="9.33203125" style="1"/>
    <col min="10499" max="10500" width="7.6640625" style="1" customWidth="1"/>
    <col min="10501" max="10501" width="9.88671875" style="1" customWidth="1"/>
    <col min="10502" max="10502" width="7.5546875" style="1" customWidth="1"/>
    <col min="10503" max="10503" width="7.33203125" style="1" customWidth="1"/>
    <col min="10504" max="10504" width="16.33203125" style="1" customWidth="1"/>
    <col min="10505" max="10752" width="9.33203125" style="1"/>
    <col min="10753" max="10753" width="33" style="1" customWidth="1"/>
    <col min="10754" max="10754" width="9.33203125" style="1"/>
    <col min="10755" max="10756" width="7.6640625" style="1" customWidth="1"/>
    <col min="10757" max="10757" width="9.88671875" style="1" customWidth="1"/>
    <col min="10758" max="10758" width="7.5546875" style="1" customWidth="1"/>
    <col min="10759" max="10759" width="7.33203125" style="1" customWidth="1"/>
    <col min="10760" max="10760" width="16.33203125" style="1" customWidth="1"/>
    <col min="10761" max="11008" width="9.33203125" style="1"/>
    <col min="11009" max="11009" width="33" style="1" customWidth="1"/>
    <col min="11010" max="11010" width="9.33203125" style="1"/>
    <col min="11011" max="11012" width="7.6640625" style="1" customWidth="1"/>
    <col min="11013" max="11013" width="9.88671875" style="1" customWidth="1"/>
    <col min="11014" max="11014" width="7.5546875" style="1" customWidth="1"/>
    <col min="11015" max="11015" width="7.33203125" style="1" customWidth="1"/>
    <col min="11016" max="11016" width="16.33203125" style="1" customWidth="1"/>
    <col min="11017" max="11264" width="9.33203125" style="1"/>
    <col min="11265" max="11265" width="33" style="1" customWidth="1"/>
    <col min="11266" max="11266" width="9.33203125" style="1"/>
    <col min="11267" max="11268" width="7.6640625" style="1" customWidth="1"/>
    <col min="11269" max="11269" width="9.88671875" style="1" customWidth="1"/>
    <col min="11270" max="11270" width="7.5546875" style="1" customWidth="1"/>
    <col min="11271" max="11271" width="7.33203125" style="1" customWidth="1"/>
    <col min="11272" max="11272" width="16.33203125" style="1" customWidth="1"/>
    <col min="11273" max="11520" width="9.33203125" style="1"/>
    <col min="11521" max="11521" width="33" style="1" customWidth="1"/>
    <col min="11522" max="11522" width="9.33203125" style="1"/>
    <col min="11523" max="11524" width="7.6640625" style="1" customWidth="1"/>
    <col min="11525" max="11525" width="9.88671875" style="1" customWidth="1"/>
    <col min="11526" max="11526" width="7.5546875" style="1" customWidth="1"/>
    <col min="11527" max="11527" width="7.33203125" style="1" customWidth="1"/>
    <col min="11528" max="11528" width="16.33203125" style="1" customWidth="1"/>
    <col min="11529" max="11776" width="9.33203125" style="1"/>
    <col min="11777" max="11777" width="33" style="1" customWidth="1"/>
    <col min="11778" max="11778" width="9.33203125" style="1"/>
    <col min="11779" max="11780" width="7.6640625" style="1" customWidth="1"/>
    <col min="11781" max="11781" width="9.88671875" style="1" customWidth="1"/>
    <col min="11782" max="11782" width="7.5546875" style="1" customWidth="1"/>
    <col min="11783" max="11783" width="7.33203125" style="1" customWidth="1"/>
    <col min="11784" max="11784" width="16.33203125" style="1" customWidth="1"/>
    <col min="11785" max="12032" width="9.33203125" style="1"/>
    <col min="12033" max="12033" width="33" style="1" customWidth="1"/>
    <col min="12034" max="12034" width="9.33203125" style="1"/>
    <col min="12035" max="12036" width="7.6640625" style="1" customWidth="1"/>
    <col min="12037" max="12037" width="9.88671875" style="1" customWidth="1"/>
    <col min="12038" max="12038" width="7.5546875" style="1" customWidth="1"/>
    <col min="12039" max="12039" width="7.33203125" style="1" customWidth="1"/>
    <col min="12040" max="12040" width="16.33203125" style="1" customWidth="1"/>
    <col min="12041" max="12288" width="9.33203125" style="1"/>
    <col min="12289" max="12289" width="33" style="1" customWidth="1"/>
    <col min="12290" max="12290" width="9.33203125" style="1"/>
    <col min="12291" max="12292" width="7.6640625" style="1" customWidth="1"/>
    <col min="12293" max="12293" width="9.88671875" style="1" customWidth="1"/>
    <col min="12294" max="12294" width="7.5546875" style="1" customWidth="1"/>
    <col min="12295" max="12295" width="7.33203125" style="1" customWidth="1"/>
    <col min="12296" max="12296" width="16.33203125" style="1" customWidth="1"/>
    <col min="12297" max="12544" width="9.33203125" style="1"/>
    <col min="12545" max="12545" width="33" style="1" customWidth="1"/>
    <col min="12546" max="12546" width="9.33203125" style="1"/>
    <col min="12547" max="12548" width="7.6640625" style="1" customWidth="1"/>
    <col min="12549" max="12549" width="9.88671875" style="1" customWidth="1"/>
    <col min="12550" max="12550" width="7.5546875" style="1" customWidth="1"/>
    <col min="12551" max="12551" width="7.33203125" style="1" customWidth="1"/>
    <col min="12552" max="12552" width="16.33203125" style="1" customWidth="1"/>
    <col min="12553" max="12800" width="9.33203125" style="1"/>
    <col min="12801" max="12801" width="33" style="1" customWidth="1"/>
    <col min="12802" max="12802" width="9.33203125" style="1"/>
    <col min="12803" max="12804" width="7.6640625" style="1" customWidth="1"/>
    <col min="12805" max="12805" width="9.88671875" style="1" customWidth="1"/>
    <col min="12806" max="12806" width="7.5546875" style="1" customWidth="1"/>
    <col min="12807" max="12807" width="7.33203125" style="1" customWidth="1"/>
    <col min="12808" max="12808" width="16.33203125" style="1" customWidth="1"/>
    <col min="12809" max="13056" width="9.33203125" style="1"/>
    <col min="13057" max="13057" width="33" style="1" customWidth="1"/>
    <col min="13058" max="13058" width="9.33203125" style="1"/>
    <col min="13059" max="13060" width="7.6640625" style="1" customWidth="1"/>
    <col min="13061" max="13061" width="9.88671875" style="1" customWidth="1"/>
    <col min="13062" max="13062" width="7.5546875" style="1" customWidth="1"/>
    <col min="13063" max="13063" width="7.33203125" style="1" customWidth="1"/>
    <col min="13064" max="13064" width="16.33203125" style="1" customWidth="1"/>
    <col min="13065" max="13312" width="9.33203125" style="1"/>
    <col min="13313" max="13313" width="33" style="1" customWidth="1"/>
    <col min="13314" max="13314" width="9.33203125" style="1"/>
    <col min="13315" max="13316" width="7.6640625" style="1" customWidth="1"/>
    <col min="13317" max="13317" width="9.88671875" style="1" customWidth="1"/>
    <col min="13318" max="13318" width="7.5546875" style="1" customWidth="1"/>
    <col min="13319" max="13319" width="7.33203125" style="1" customWidth="1"/>
    <col min="13320" max="13320" width="16.33203125" style="1" customWidth="1"/>
    <col min="13321" max="13568" width="9.33203125" style="1"/>
    <col min="13569" max="13569" width="33" style="1" customWidth="1"/>
    <col min="13570" max="13570" width="9.33203125" style="1"/>
    <col min="13571" max="13572" width="7.6640625" style="1" customWidth="1"/>
    <col min="13573" max="13573" width="9.88671875" style="1" customWidth="1"/>
    <col min="13574" max="13574" width="7.5546875" style="1" customWidth="1"/>
    <col min="13575" max="13575" width="7.33203125" style="1" customWidth="1"/>
    <col min="13576" max="13576" width="16.33203125" style="1" customWidth="1"/>
    <col min="13577" max="13824" width="9.33203125" style="1"/>
    <col min="13825" max="13825" width="33" style="1" customWidth="1"/>
    <col min="13826" max="13826" width="9.33203125" style="1"/>
    <col min="13827" max="13828" width="7.6640625" style="1" customWidth="1"/>
    <col min="13829" max="13829" width="9.88671875" style="1" customWidth="1"/>
    <col min="13830" max="13830" width="7.5546875" style="1" customWidth="1"/>
    <col min="13831" max="13831" width="7.33203125" style="1" customWidth="1"/>
    <col min="13832" max="13832" width="16.33203125" style="1" customWidth="1"/>
    <col min="13833" max="14080" width="9.33203125" style="1"/>
    <col min="14081" max="14081" width="33" style="1" customWidth="1"/>
    <col min="14082" max="14082" width="9.33203125" style="1"/>
    <col min="14083" max="14084" width="7.6640625" style="1" customWidth="1"/>
    <col min="14085" max="14085" width="9.88671875" style="1" customWidth="1"/>
    <col min="14086" max="14086" width="7.5546875" style="1" customWidth="1"/>
    <col min="14087" max="14087" width="7.33203125" style="1" customWidth="1"/>
    <col min="14088" max="14088" width="16.33203125" style="1" customWidth="1"/>
    <col min="14089" max="14336" width="9.33203125" style="1"/>
    <col min="14337" max="14337" width="33" style="1" customWidth="1"/>
    <col min="14338" max="14338" width="9.33203125" style="1"/>
    <col min="14339" max="14340" width="7.6640625" style="1" customWidth="1"/>
    <col min="14341" max="14341" width="9.88671875" style="1" customWidth="1"/>
    <col min="14342" max="14342" width="7.5546875" style="1" customWidth="1"/>
    <col min="14343" max="14343" width="7.33203125" style="1" customWidth="1"/>
    <col min="14344" max="14344" width="16.33203125" style="1" customWidth="1"/>
    <col min="14345" max="14592" width="9.33203125" style="1"/>
    <col min="14593" max="14593" width="33" style="1" customWidth="1"/>
    <col min="14594" max="14594" width="9.33203125" style="1"/>
    <col min="14595" max="14596" width="7.6640625" style="1" customWidth="1"/>
    <col min="14597" max="14597" width="9.88671875" style="1" customWidth="1"/>
    <col min="14598" max="14598" width="7.5546875" style="1" customWidth="1"/>
    <col min="14599" max="14599" width="7.33203125" style="1" customWidth="1"/>
    <col min="14600" max="14600" width="16.33203125" style="1" customWidth="1"/>
    <col min="14601" max="14848" width="9.33203125" style="1"/>
    <col min="14849" max="14849" width="33" style="1" customWidth="1"/>
    <col min="14850" max="14850" width="9.33203125" style="1"/>
    <col min="14851" max="14852" width="7.6640625" style="1" customWidth="1"/>
    <col min="14853" max="14853" width="9.88671875" style="1" customWidth="1"/>
    <col min="14854" max="14854" width="7.5546875" style="1" customWidth="1"/>
    <col min="14855" max="14855" width="7.33203125" style="1" customWidth="1"/>
    <col min="14856" max="14856" width="16.33203125" style="1" customWidth="1"/>
    <col min="14857" max="15104" width="9.33203125" style="1"/>
    <col min="15105" max="15105" width="33" style="1" customWidth="1"/>
    <col min="15106" max="15106" width="9.33203125" style="1"/>
    <col min="15107" max="15108" width="7.6640625" style="1" customWidth="1"/>
    <col min="15109" max="15109" width="9.88671875" style="1" customWidth="1"/>
    <col min="15110" max="15110" width="7.5546875" style="1" customWidth="1"/>
    <col min="15111" max="15111" width="7.33203125" style="1" customWidth="1"/>
    <col min="15112" max="15112" width="16.33203125" style="1" customWidth="1"/>
    <col min="15113" max="15360" width="9.33203125" style="1"/>
    <col min="15361" max="15361" width="33" style="1" customWidth="1"/>
    <col min="15362" max="15362" width="9.33203125" style="1"/>
    <col min="15363" max="15364" width="7.6640625" style="1" customWidth="1"/>
    <col min="15365" max="15365" width="9.88671875" style="1" customWidth="1"/>
    <col min="15366" max="15366" width="7.5546875" style="1" customWidth="1"/>
    <col min="15367" max="15367" width="7.33203125" style="1" customWidth="1"/>
    <col min="15368" max="15368" width="16.33203125" style="1" customWidth="1"/>
    <col min="15369" max="15616" width="9.33203125" style="1"/>
    <col min="15617" max="15617" width="33" style="1" customWidth="1"/>
    <col min="15618" max="15618" width="9.33203125" style="1"/>
    <col min="15619" max="15620" width="7.6640625" style="1" customWidth="1"/>
    <col min="15621" max="15621" width="9.88671875" style="1" customWidth="1"/>
    <col min="15622" max="15622" width="7.5546875" style="1" customWidth="1"/>
    <col min="15623" max="15623" width="7.33203125" style="1" customWidth="1"/>
    <col min="15624" max="15624" width="16.33203125" style="1" customWidth="1"/>
    <col min="15625" max="15872" width="9.33203125" style="1"/>
    <col min="15873" max="15873" width="33" style="1" customWidth="1"/>
    <col min="15874" max="15874" width="9.33203125" style="1"/>
    <col min="15875" max="15876" width="7.6640625" style="1" customWidth="1"/>
    <col min="15877" max="15877" width="9.88671875" style="1" customWidth="1"/>
    <col min="15878" max="15878" width="7.5546875" style="1" customWidth="1"/>
    <col min="15879" max="15879" width="7.33203125" style="1" customWidth="1"/>
    <col min="15880" max="15880" width="16.33203125" style="1" customWidth="1"/>
    <col min="15881" max="16128" width="9.33203125" style="1"/>
    <col min="16129" max="16129" width="33" style="1" customWidth="1"/>
    <col min="16130" max="16130" width="9.33203125" style="1"/>
    <col min="16131" max="16132" width="7.6640625" style="1" customWidth="1"/>
    <col min="16133" max="16133" width="9.88671875" style="1" customWidth="1"/>
    <col min="16134" max="16134" width="7.5546875" style="1" customWidth="1"/>
    <col min="16135" max="16135" width="7.33203125" style="1" customWidth="1"/>
    <col min="16136" max="16136" width="16.33203125" style="1" customWidth="1"/>
    <col min="16137" max="16384" width="9.33203125" style="1"/>
  </cols>
  <sheetData>
    <row r="1" spans="1:256" ht="15" customHeight="1" x14ac:dyDescent="0.3">
      <c r="A1" s="195" t="s">
        <v>0</v>
      </c>
      <c r="B1" s="195"/>
      <c r="C1" s="195"/>
      <c r="D1" s="195"/>
      <c r="E1" s="195"/>
      <c r="F1" s="195"/>
      <c r="G1" s="195"/>
      <c r="H1" s="195"/>
    </row>
    <row r="2" spans="1:256" x14ac:dyDescent="0.3">
      <c r="A2" s="191" t="s">
        <v>1</v>
      </c>
      <c r="B2" s="192"/>
      <c r="C2" s="192"/>
      <c r="D2" s="192"/>
      <c r="E2" s="192"/>
      <c r="F2" s="192"/>
      <c r="G2" s="192"/>
      <c r="H2" s="193"/>
    </row>
    <row r="3" spans="1:256" x14ac:dyDescent="0.3">
      <c r="A3" s="191" t="s">
        <v>2</v>
      </c>
      <c r="B3" s="192"/>
      <c r="C3" s="192"/>
      <c r="D3" s="192"/>
      <c r="E3" s="192"/>
      <c r="F3" s="192"/>
      <c r="G3" s="192"/>
      <c r="H3" s="193"/>
    </row>
    <row r="4" spans="1:256" ht="12" customHeight="1" x14ac:dyDescent="0.25">
      <c r="A4" s="178" t="s">
        <v>3</v>
      </c>
      <c r="B4" s="178" t="s">
        <v>4</v>
      </c>
      <c r="C4" s="179" t="s">
        <v>5</v>
      </c>
      <c r="D4" s="179" t="s">
        <v>6</v>
      </c>
      <c r="E4" s="179" t="s">
        <v>7</v>
      </c>
      <c r="F4" s="4" t="s">
        <v>8</v>
      </c>
      <c r="G4" s="5" t="s">
        <v>9</v>
      </c>
      <c r="H4" s="179" t="s">
        <v>10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x14ac:dyDescent="0.3">
      <c r="A5" s="186" t="s">
        <v>11</v>
      </c>
      <c r="B5" s="187"/>
      <c r="C5" s="190"/>
      <c r="D5" s="190"/>
      <c r="E5" s="190"/>
      <c r="F5" s="190"/>
      <c r="G5" s="187"/>
      <c r="H5" s="188"/>
    </row>
    <row r="6" spans="1:256" ht="23.25" customHeight="1" x14ac:dyDescent="0.3">
      <c r="A6" s="7" t="s">
        <v>12</v>
      </c>
      <c r="B6" s="8">
        <v>100</v>
      </c>
      <c r="C6" s="47">
        <v>1.7</v>
      </c>
      <c r="D6" s="47">
        <v>5.07</v>
      </c>
      <c r="E6" s="47">
        <v>10.52</v>
      </c>
      <c r="F6" s="47">
        <v>95.4</v>
      </c>
      <c r="G6" s="10" t="s">
        <v>13</v>
      </c>
      <c r="H6" s="11" t="s">
        <v>14</v>
      </c>
    </row>
    <row r="7" spans="1:256" s="16" customFormat="1" ht="13.5" customHeight="1" x14ac:dyDescent="0.25">
      <c r="A7" s="35" t="s">
        <v>249</v>
      </c>
      <c r="B7" s="12">
        <v>90</v>
      </c>
      <c r="C7" s="9">
        <v>11.1</v>
      </c>
      <c r="D7" s="9">
        <v>14.26</v>
      </c>
      <c r="E7" s="9">
        <v>10.199999999999999</v>
      </c>
      <c r="F7" s="9">
        <v>215.87</v>
      </c>
      <c r="G7" s="14" t="s">
        <v>251</v>
      </c>
      <c r="H7" s="39" t="s">
        <v>219</v>
      </c>
    </row>
    <row r="8" spans="1:256" ht="13.5" customHeight="1" x14ac:dyDescent="0.25">
      <c r="A8" s="17" t="s">
        <v>17</v>
      </c>
      <c r="B8" s="18">
        <v>150</v>
      </c>
      <c r="C8" s="22">
        <v>5.52</v>
      </c>
      <c r="D8" s="22">
        <v>4.51</v>
      </c>
      <c r="E8" s="22">
        <v>26.45</v>
      </c>
      <c r="F8" s="22">
        <v>168.45</v>
      </c>
      <c r="G8" s="19" t="s">
        <v>18</v>
      </c>
      <c r="H8" s="17" t="s">
        <v>19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x14ac:dyDescent="0.25">
      <c r="A9" s="20" t="s">
        <v>20</v>
      </c>
      <c r="B9" s="21">
        <v>222</v>
      </c>
      <c r="C9" s="18">
        <v>0.13</v>
      </c>
      <c r="D9" s="18">
        <v>0.02</v>
      </c>
      <c r="E9" s="18">
        <v>15.2</v>
      </c>
      <c r="F9" s="18">
        <v>62</v>
      </c>
      <c r="G9" s="22" t="s">
        <v>21</v>
      </c>
      <c r="H9" s="23" t="s">
        <v>22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x14ac:dyDescent="0.25">
      <c r="A10" s="24" t="s">
        <v>23</v>
      </c>
      <c r="B10" s="25">
        <v>20</v>
      </c>
      <c r="C10" s="21">
        <f>3.2/2</f>
        <v>1.6</v>
      </c>
      <c r="D10" s="21">
        <f>0.4/2</f>
        <v>0.2</v>
      </c>
      <c r="E10" s="21">
        <f>20.4/2</f>
        <v>10.199999999999999</v>
      </c>
      <c r="F10" s="21">
        <v>50</v>
      </c>
      <c r="G10" s="18" t="s">
        <v>24</v>
      </c>
      <c r="H10" s="26" t="s">
        <v>25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x14ac:dyDescent="0.3">
      <c r="A11" s="27" t="s">
        <v>26</v>
      </c>
      <c r="B11" s="178">
        <f>SUM(B6:B10)</f>
        <v>582</v>
      </c>
      <c r="C11" s="28">
        <f>SUM(C6:C10)</f>
        <v>20.05</v>
      </c>
      <c r="D11" s="28">
        <f>SUM(D6:D10)</f>
        <v>24.059999999999995</v>
      </c>
      <c r="E11" s="28">
        <f>SUM(E6:E10)</f>
        <v>72.570000000000007</v>
      </c>
      <c r="F11" s="28">
        <f>SUM(F6:F10)</f>
        <v>591.72</v>
      </c>
      <c r="G11" s="29"/>
      <c r="H11" s="30"/>
    </row>
    <row r="12" spans="1:256" x14ac:dyDescent="0.3">
      <c r="A12" s="186" t="s">
        <v>273</v>
      </c>
      <c r="B12" s="187"/>
      <c r="C12" s="187"/>
      <c r="D12" s="187"/>
      <c r="E12" s="187"/>
      <c r="F12" s="187"/>
      <c r="G12" s="187"/>
      <c r="H12" s="188"/>
    </row>
    <row r="13" spans="1:256" s="115" customFormat="1" ht="24" customHeight="1" x14ac:dyDescent="0.3">
      <c r="A13" s="35" t="s">
        <v>105</v>
      </c>
      <c r="B13" s="36">
        <v>100</v>
      </c>
      <c r="C13" s="44">
        <v>8.7100000000000009</v>
      </c>
      <c r="D13" s="44">
        <v>9.68</v>
      </c>
      <c r="E13" s="44">
        <v>58.08</v>
      </c>
      <c r="F13" s="44">
        <v>361.74</v>
      </c>
      <c r="G13" s="36" t="s">
        <v>106</v>
      </c>
      <c r="H13" s="45" t="s">
        <v>107</v>
      </c>
    </row>
    <row r="14" spans="1:256" s="115" customFormat="1" ht="12" customHeight="1" x14ac:dyDescent="0.3">
      <c r="A14" s="45" t="s">
        <v>37</v>
      </c>
      <c r="B14" s="112">
        <v>215</v>
      </c>
      <c r="C14" s="36">
        <v>7.0000000000000007E-2</v>
      </c>
      <c r="D14" s="36">
        <v>0.02</v>
      </c>
      <c r="E14" s="113">
        <v>15</v>
      </c>
      <c r="F14" s="36">
        <v>60</v>
      </c>
      <c r="G14" s="114" t="s">
        <v>38</v>
      </c>
      <c r="H14" s="98" t="s">
        <v>39</v>
      </c>
    </row>
    <row r="15" spans="1:256" s="16" customFormat="1" x14ac:dyDescent="0.25">
      <c r="A15" s="116" t="s">
        <v>26</v>
      </c>
      <c r="B15" s="117">
        <f>SUM(B13:B14)</f>
        <v>315</v>
      </c>
      <c r="C15" s="117">
        <f>SUM(C13:C14)</f>
        <v>8.7800000000000011</v>
      </c>
      <c r="D15" s="117">
        <f>SUM(D13:D14)</f>
        <v>9.6999999999999993</v>
      </c>
      <c r="E15" s="117">
        <f>SUM(E13:E14)</f>
        <v>73.08</v>
      </c>
      <c r="F15" s="117">
        <f>SUM(F13:F14)</f>
        <v>421.74</v>
      </c>
      <c r="G15" s="118"/>
      <c r="H15" s="119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</row>
    <row r="16" spans="1:256" x14ac:dyDescent="0.3">
      <c r="A16" s="191" t="s">
        <v>27</v>
      </c>
      <c r="B16" s="192"/>
      <c r="C16" s="192"/>
      <c r="D16" s="192"/>
      <c r="E16" s="192"/>
      <c r="F16" s="192"/>
      <c r="G16" s="192"/>
      <c r="H16" s="193"/>
      <c r="M16" s="31"/>
    </row>
    <row r="17" spans="1:256" ht="11.25" customHeight="1" x14ac:dyDescent="0.25">
      <c r="A17" s="178" t="s">
        <v>3</v>
      </c>
      <c r="B17" s="178" t="s">
        <v>4</v>
      </c>
      <c r="C17" s="179" t="s">
        <v>5</v>
      </c>
      <c r="D17" s="179" t="s">
        <v>6</v>
      </c>
      <c r="E17" s="179" t="s">
        <v>7</v>
      </c>
      <c r="F17" s="4" t="s">
        <v>8</v>
      </c>
      <c r="G17" s="5" t="s">
        <v>9</v>
      </c>
      <c r="H17" s="179" t="s">
        <v>10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x14ac:dyDescent="0.3">
      <c r="A18" s="186" t="s">
        <v>11</v>
      </c>
      <c r="B18" s="187"/>
      <c r="C18" s="190"/>
      <c r="D18" s="190"/>
      <c r="E18" s="190"/>
      <c r="F18" s="190"/>
      <c r="G18" s="187"/>
      <c r="H18" s="188"/>
    </row>
    <row r="19" spans="1:256" ht="13.5" customHeight="1" x14ac:dyDescent="0.25">
      <c r="A19" s="30" t="s">
        <v>28</v>
      </c>
      <c r="B19" s="32">
        <v>70</v>
      </c>
      <c r="C19" s="9">
        <v>2.99</v>
      </c>
      <c r="D19" s="9">
        <v>10</v>
      </c>
      <c r="E19" s="9">
        <v>2.15</v>
      </c>
      <c r="F19" s="9">
        <v>110.46</v>
      </c>
      <c r="G19" s="33" t="s">
        <v>29</v>
      </c>
      <c r="H19" s="34" t="s">
        <v>30</v>
      </c>
    </row>
    <row r="20" spans="1:256" s="16" customFormat="1" x14ac:dyDescent="0.25">
      <c r="A20" s="35" t="s">
        <v>31</v>
      </c>
      <c r="B20" s="36">
        <v>150</v>
      </c>
      <c r="C20" s="37">
        <v>15.42</v>
      </c>
      <c r="D20" s="37">
        <v>13.62</v>
      </c>
      <c r="E20" s="37">
        <v>42.28</v>
      </c>
      <c r="F20" s="37">
        <v>361.12</v>
      </c>
      <c r="G20" s="36" t="s">
        <v>32</v>
      </c>
      <c r="H20" s="38" t="s">
        <v>33</v>
      </c>
    </row>
    <row r="21" spans="1:256" x14ac:dyDescent="0.25">
      <c r="A21" s="17" t="s">
        <v>34</v>
      </c>
      <c r="B21" s="25">
        <v>50</v>
      </c>
      <c r="C21" s="9">
        <v>3.5</v>
      </c>
      <c r="D21" s="9">
        <v>2.8</v>
      </c>
      <c r="E21" s="9">
        <v>15.1</v>
      </c>
      <c r="F21" s="9">
        <v>102.4</v>
      </c>
      <c r="G21" s="19" t="s">
        <v>35</v>
      </c>
      <c r="H21" s="39" t="s">
        <v>36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x14ac:dyDescent="0.25">
      <c r="A22" s="26" t="s">
        <v>37</v>
      </c>
      <c r="B22" s="22">
        <v>215</v>
      </c>
      <c r="C22" s="22">
        <v>7.0000000000000007E-2</v>
      </c>
      <c r="D22" s="22">
        <v>0.02</v>
      </c>
      <c r="E22" s="22">
        <v>15</v>
      </c>
      <c r="F22" s="22">
        <v>60</v>
      </c>
      <c r="G22" s="22" t="s">
        <v>38</v>
      </c>
      <c r="H22" s="40" t="s">
        <v>39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x14ac:dyDescent="0.25">
      <c r="A23" s="24" t="s">
        <v>40</v>
      </c>
      <c r="B23" s="21">
        <v>20</v>
      </c>
      <c r="C23" s="41">
        <v>1.3</v>
      </c>
      <c r="D23" s="41">
        <v>0.2</v>
      </c>
      <c r="E23" s="41">
        <v>8.6</v>
      </c>
      <c r="F23" s="41">
        <v>43</v>
      </c>
      <c r="G23" s="42">
        <v>11</v>
      </c>
      <c r="H23" s="26" t="s">
        <v>41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x14ac:dyDescent="0.3">
      <c r="A24" s="27" t="s">
        <v>26</v>
      </c>
      <c r="B24" s="178">
        <f>SUM(B19:B23)</f>
        <v>505</v>
      </c>
      <c r="C24" s="28">
        <f>SUM(C19:C23)</f>
        <v>23.28</v>
      </c>
      <c r="D24" s="28">
        <f>SUM(D19:D23)</f>
        <v>26.639999999999997</v>
      </c>
      <c r="E24" s="28">
        <f>SUM(E19:E23)</f>
        <v>83.13</v>
      </c>
      <c r="F24" s="28">
        <f>SUM(F19:F23)</f>
        <v>676.98</v>
      </c>
      <c r="G24" s="29"/>
      <c r="H24" s="30"/>
    </row>
    <row r="25" spans="1:256" s="16" customFormat="1" x14ac:dyDescent="0.25">
      <c r="A25" s="186" t="s">
        <v>273</v>
      </c>
      <c r="B25" s="187"/>
      <c r="C25" s="187"/>
      <c r="D25" s="187"/>
      <c r="E25" s="187"/>
      <c r="F25" s="187"/>
      <c r="G25" s="187"/>
      <c r="H25" s="188"/>
    </row>
    <row r="26" spans="1:256" s="48" customFormat="1" x14ac:dyDescent="0.25">
      <c r="A26" s="111" t="s">
        <v>162</v>
      </c>
      <c r="B26" s="44">
        <v>100</v>
      </c>
      <c r="C26" s="107">
        <v>8.64</v>
      </c>
      <c r="D26" s="107">
        <v>9.85</v>
      </c>
      <c r="E26" s="107">
        <v>45.53</v>
      </c>
      <c r="F26" s="107">
        <v>292.98</v>
      </c>
      <c r="G26" s="44" t="s">
        <v>163</v>
      </c>
      <c r="H26" s="35" t="s">
        <v>164</v>
      </c>
    </row>
    <row r="27" spans="1:256" s="115" customFormat="1" ht="10.5" customHeight="1" x14ac:dyDescent="0.3">
      <c r="A27" s="45" t="s">
        <v>37</v>
      </c>
      <c r="B27" s="112">
        <v>215</v>
      </c>
      <c r="C27" s="36">
        <v>7.0000000000000007E-2</v>
      </c>
      <c r="D27" s="36">
        <v>0.02</v>
      </c>
      <c r="E27" s="113">
        <v>15</v>
      </c>
      <c r="F27" s="36">
        <v>60</v>
      </c>
      <c r="G27" s="114" t="s">
        <v>38</v>
      </c>
      <c r="H27" s="98" t="s">
        <v>39</v>
      </c>
    </row>
    <row r="28" spans="1:256" s="16" customFormat="1" x14ac:dyDescent="0.25">
      <c r="A28" s="116" t="s">
        <v>26</v>
      </c>
      <c r="B28" s="117">
        <f>SUM(B26:B27)</f>
        <v>315</v>
      </c>
      <c r="C28" s="117">
        <f>SUM(C26:C27)</f>
        <v>8.7100000000000009</v>
      </c>
      <c r="D28" s="117">
        <f>SUM(D26:D27)</f>
        <v>9.8699999999999992</v>
      </c>
      <c r="E28" s="117">
        <f>SUM(E26:E27)</f>
        <v>60.53</v>
      </c>
      <c r="F28" s="117">
        <f>SUM(F26:F27)</f>
        <v>352.98</v>
      </c>
      <c r="G28" s="118"/>
      <c r="H28" s="119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0"/>
      <c r="IP28" s="120"/>
      <c r="IQ28" s="120"/>
      <c r="IR28" s="120"/>
      <c r="IS28" s="120"/>
      <c r="IT28" s="120"/>
      <c r="IU28" s="120"/>
      <c r="IV28" s="120"/>
    </row>
    <row r="29" spans="1:256" x14ac:dyDescent="0.3">
      <c r="A29" s="191" t="s">
        <v>42</v>
      </c>
      <c r="B29" s="192"/>
      <c r="C29" s="192"/>
      <c r="D29" s="192"/>
      <c r="E29" s="192"/>
      <c r="F29" s="192"/>
      <c r="G29" s="192"/>
      <c r="H29" s="193"/>
    </row>
    <row r="30" spans="1:256" ht="12" customHeight="1" x14ac:dyDescent="0.25">
      <c r="A30" s="178" t="s">
        <v>3</v>
      </c>
      <c r="B30" s="178" t="s">
        <v>4</v>
      </c>
      <c r="C30" s="179" t="s">
        <v>5</v>
      </c>
      <c r="D30" s="179" t="s">
        <v>6</v>
      </c>
      <c r="E30" s="179" t="s">
        <v>7</v>
      </c>
      <c r="F30" s="4" t="s">
        <v>8</v>
      </c>
      <c r="G30" s="5" t="s">
        <v>9</v>
      </c>
      <c r="H30" s="179" t="s">
        <v>10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x14ac:dyDescent="0.3">
      <c r="A31" s="186" t="s">
        <v>11</v>
      </c>
      <c r="B31" s="187"/>
      <c r="C31" s="190"/>
      <c r="D31" s="190"/>
      <c r="E31" s="190"/>
      <c r="F31" s="190"/>
      <c r="G31" s="187"/>
      <c r="H31" s="188"/>
    </row>
    <row r="32" spans="1:256" x14ac:dyDescent="0.25">
      <c r="A32" s="7" t="s">
        <v>65</v>
      </c>
      <c r="B32" s="8">
        <v>50</v>
      </c>
      <c r="C32" s="9">
        <v>0.35</v>
      </c>
      <c r="D32" s="9">
        <v>0.05</v>
      </c>
      <c r="E32" s="9">
        <v>0.95</v>
      </c>
      <c r="F32" s="9">
        <v>6</v>
      </c>
      <c r="G32" s="10" t="s">
        <v>66</v>
      </c>
      <c r="H32" s="39" t="s">
        <v>45</v>
      </c>
    </row>
    <row r="33" spans="1:256" s="16" customFormat="1" ht="12" customHeight="1" x14ac:dyDescent="0.25">
      <c r="A33" s="35" t="s">
        <v>46</v>
      </c>
      <c r="B33" s="36">
        <v>90</v>
      </c>
      <c r="C33" s="43">
        <v>15.9</v>
      </c>
      <c r="D33" s="43">
        <v>10.4</v>
      </c>
      <c r="E33" s="43">
        <v>10.4</v>
      </c>
      <c r="F33" s="43">
        <v>207.9</v>
      </c>
      <c r="G33" s="44" t="s">
        <v>47</v>
      </c>
      <c r="H33" s="45" t="s">
        <v>48</v>
      </c>
    </row>
    <row r="34" spans="1:256" x14ac:dyDescent="0.25">
      <c r="A34" s="26" t="s">
        <v>49</v>
      </c>
      <c r="B34" s="18">
        <v>150</v>
      </c>
      <c r="C34" s="22">
        <v>3.06</v>
      </c>
      <c r="D34" s="22">
        <v>4.8</v>
      </c>
      <c r="E34" s="22">
        <v>20.440000000000001</v>
      </c>
      <c r="F34" s="22">
        <v>137.25</v>
      </c>
      <c r="G34" s="18" t="s">
        <v>50</v>
      </c>
      <c r="H34" s="26" t="s">
        <v>51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x14ac:dyDescent="0.25">
      <c r="A35" s="20" t="s">
        <v>20</v>
      </c>
      <c r="B35" s="21">
        <v>222</v>
      </c>
      <c r="C35" s="18">
        <v>0.13</v>
      </c>
      <c r="D35" s="18">
        <v>0.02</v>
      </c>
      <c r="E35" s="18">
        <v>15.2</v>
      </c>
      <c r="F35" s="18">
        <v>62</v>
      </c>
      <c r="G35" s="22" t="s">
        <v>21</v>
      </c>
      <c r="H35" s="23" t="s">
        <v>22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x14ac:dyDescent="0.25">
      <c r="A36" s="24" t="s">
        <v>23</v>
      </c>
      <c r="B36" s="25">
        <v>20</v>
      </c>
      <c r="C36" s="21">
        <f>3.2/2</f>
        <v>1.6</v>
      </c>
      <c r="D36" s="21">
        <f>0.4/2</f>
        <v>0.2</v>
      </c>
      <c r="E36" s="21">
        <f>20.4/2</f>
        <v>10.199999999999999</v>
      </c>
      <c r="F36" s="21">
        <v>50</v>
      </c>
      <c r="G36" s="18" t="s">
        <v>24</v>
      </c>
      <c r="H36" s="26" t="s">
        <v>25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x14ac:dyDescent="0.3">
      <c r="A37" s="27" t="s">
        <v>26</v>
      </c>
      <c r="B37" s="178">
        <f>SUM(B32:B36)</f>
        <v>532</v>
      </c>
      <c r="C37" s="28">
        <f>SUM(C32:C36)</f>
        <v>21.04</v>
      </c>
      <c r="D37" s="28">
        <f>SUM(D32:D36)</f>
        <v>15.469999999999999</v>
      </c>
      <c r="E37" s="28">
        <f>SUM(E32:E36)</f>
        <v>57.19</v>
      </c>
      <c r="F37" s="28">
        <f>SUM(F32:F36)</f>
        <v>463.15</v>
      </c>
      <c r="G37" s="29"/>
      <c r="H37" s="30"/>
    </row>
    <row r="38" spans="1:256" s="16" customFormat="1" x14ac:dyDescent="0.25">
      <c r="A38" s="186" t="s">
        <v>273</v>
      </c>
      <c r="B38" s="187"/>
      <c r="C38" s="187"/>
      <c r="D38" s="187"/>
      <c r="E38" s="187"/>
      <c r="F38" s="187"/>
      <c r="G38" s="187"/>
      <c r="H38" s="188"/>
    </row>
    <row r="39" spans="1:256" s="115" customFormat="1" x14ac:dyDescent="0.3">
      <c r="A39" s="35" t="s">
        <v>173</v>
      </c>
      <c r="B39" s="12">
        <v>100</v>
      </c>
      <c r="C39" s="13">
        <v>9.42</v>
      </c>
      <c r="D39" s="13">
        <v>14.84</v>
      </c>
      <c r="E39" s="13">
        <v>51.16</v>
      </c>
      <c r="F39" s="13">
        <v>376</v>
      </c>
      <c r="G39" s="14" t="s">
        <v>174</v>
      </c>
      <c r="H39" s="45" t="s">
        <v>175</v>
      </c>
    </row>
    <row r="40" spans="1:256" s="115" customFormat="1" ht="12" customHeight="1" x14ac:dyDescent="0.3">
      <c r="A40" s="45" t="s">
        <v>37</v>
      </c>
      <c r="B40" s="112">
        <v>215</v>
      </c>
      <c r="C40" s="36">
        <v>7.0000000000000007E-2</v>
      </c>
      <c r="D40" s="36">
        <v>0.02</v>
      </c>
      <c r="E40" s="113">
        <v>15</v>
      </c>
      <c r="F40" s="36">
        <v>60</v>
      </c>
      <c r="G40" s="114" t="s">
        <v>38</v>
      </c>
      <c r="H40" s="98" t="s">
        <v>39</v>
      </c>
    </row>
    <row r="41" spans="1:256" s="16" customFormat="1" x14ac:dyDescent="0.25">
      <c r="A41" s="116" t="s">
        <v>26</v>
      </c>
      <c r="B41" s="117">
        <f>SUM(B39:B40)</f>
        <v>315</v>
      </c>
      <c r="C41" s="117">
        <f>SUM(C39:C40)</f>
        <v>9.49</v>
      </c>
      <c r="D41" s="117">
        <f>SUM(D39:D40)</f>
        <v>14.86</v>
      </c>
      <c r="E41" s="117">
        <f>SUM(E39:E40)</f>
        <v>66.16</v>
      </c>
      <c r="F41" s="117">
        <f>SUM(F39:F40)</f>
        <v>436</v>
      </c>
      <c r="G41" s="118"/>
      <c r="H41" s="119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0"/>
      <c r="IP41" s="120"/>
      <c r="IQ41" s="120"/>
      <c r="IR41" s="120"/>
      <c r="IS41" s="120"/>
      <c r="IT41" s="120"/>
      <c r="IU41" s="120"/>
      <c r="IV41" s="120"/>
    </row>
    <row r="42" spans="1:256" x14ac:dyDescent="0.3">
      <c r="A42" s="191" t="s">
        <v>52</v>
      </c>
      <c r="B42" s="192"/>
      <c r="C42" s="192"/>
      <c r="D42" s="192"/>
      <c r="E42" s="192"/>
      <c r="F42" s="192"/>
      <c r="G42" s="192"/>
      <c r="H42" s="193"/>
    </row>
    <row r="43" spans="1:256" ht="12" customHeight="1" x14ac:dyDescent="0.25">
      <c r="A43" s="178" t="s">
        <v>3</v>
      </c>
      <c r="B43" s="178" t="s">
        <v>4</v>
      </c>
      <c r="C43" s="179" t="s">
        <v>5</v>
      </c>
      <c r="D43" s="179" t="s">
        <v>6</v>
      </c>
      <c r="E43" s="179" t="s">
        <v>7</v>
      </c>
      <c r="F43" s="4" t="s">
        <v>8</v>
      </c>
      <c r="G43" s="5" t="s">
        <v>9</v>
      </c>
      <c r="H43" s="179" t="s">
        <v>10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x14ac:dyDescent="0.3">
      <c r="A44" s="186" t="s">
        <v>11</v>
      </c>
      <c r="B44" s="187"/>
      <c r="C44" s="190"/>
      <c r="D44" s="190"/>
      <c r="E44" s="190"/>
      <c r="F44" s="190"/>
      <c r="G44" s="187"/>
      <c r="H44" s="188"/>
    </row>
    <row r="45" spans="1:256" x14ac:dyDescent="0.25">
      <c r="A45" s="46" t="s">
        <v>53</v>
      </c>
      <c r="B45" s="32">
        <v>100</v>
      </c>
      <c r="C45" s="47">
        <v>0.94</v>
      </c>
      <c r="D45" s="47">
        <v>10.14</v>
      </c>
      <c r="E45" s="47">
        <v>2.38</v>
      </c>
      <c r="F45" s="47">
        <v>104.9</v>
      </c>
      <c r="G45" s="10" t="s">
        <v>54</v>
      </c>
      <c r="H45" s="34" t="s">
        <v>55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s="48" customFormat="1" ht="13.5" customHeight="1" x14ac:dyDescent="0.25">
      <c r="A46" s="35" t="s">
        <v>56</v>
      </c>
      <c r="B46" s="36">
        <v>90</v>
      </c>
      <c r="C46" s="44">
        <v>14.68</v>
      </c>
      <c r="D46" s="44">
        <v>8.58</v>
      </c>
      <c r="E46" s="44">
        <v>11.03</v>
      </c>
      <c r="F46" s="44">
        <v>180.7</v>
      </c>
      <c r="G46" s="36" t="s">
        <v>57</v>
      </c>
      <c r="H46" s="45" t="s">
        <v>58</v>
      </c>
    </row>
    <row r="47" spans="1:256" x14ac:dyDescent="0.25">
      <c r="A47" s="24" t="s">
        <v>59</v>
      </c>
      <c r="B47" s="49">
        <v>150</v>
      </c>
      <c r="C47" s="21">
        <v>8.6</v>
      </c>
      <c r="D47" s="21">
        <v>6.09</v>
      </c>
      <c r="E47" s="21">
        <v>38.64</v>
      </c>
      <c r="F47" s="21">
        <v>243.75</v>
      </c>
      <c r="G47" s="22" t="s">
        <v>60</v>
      </c>
      <c r="H47" s="50" t="s">
        <v>61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s="16" customFormat="1" x14ac:dyDescent="0.25">
      <c r="A48" s="35" t="s">
        <v>170</v>
      </c>
      <c r="B48" s="36">
        <v>200</v>
      </c>
      <c r="C48" s="112">
        <v>0</v>
      </c>
      <c r="D48" s="112">
        <v>0</v>
      </c>
      <c r="E48" s="112">
        <v>19.97</v>
      </c>
      <c r="F48" s="112">
        <v>76</v>
      </c>
      <c r="G48" s="36" t="s">
        <v>171</v>
      </c>
      <c r="H48" s="45" t="s">
        <v>172</v>
      </c>
    </row>
    <row r="49" spans="1:256" x14ac:dyDescent="0.25">
      <c r="A49" s="24" t="s">
        <v>40</v>
      </c>
      <c r="B49" s="21">
        <v>20</v>
      </c>
      <c r="C49" s="41">
        <v>1.3</v>
      </c>
      <c r="D49" s="41">
        <v>0.2</v>
      </c>
      <c r="E49" s="41">
        <v>8.6</v>
      </c>
      <c r="F49" s="41">
        <v>43</v>
      </c>
      <c r="G49" s="42">
        <v>11</v>
      </c>
      <c r="H49" s="26" t="s">
        <v>41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 x14ac:dyDescent="0.3">
      <c r="A50" s="27" t="s">
        <v>26</v>
      </c>
      <c r="B50" s="178">
        <f>SUM(B45:B49)</f>
        <v>560</v>
      </c>
      <c r="C50" s="28">
        <f>SUM(C45:C49)</f>
        <v>25.52</v>
      </c>
      <c r="D50" s="28">
        <f>SUM(D45:D49)</f>
        <v>25.009999999999998</v>
      </c>
      <c r="E50" s="28">
        <f>SUM(E45:E49)</f>
        <v>80.61999999999999</v>
      </c>
      <c r="F50" s="28">
        <f>SUM(F45:F49)</f>
        <v>648.35</v>
      </c>
      <c r="G50" s="29"/>
      <c r="H50" s="53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  <c r="IT50" s="54"/>
      <c r="IU50" s="54"/>
      <c r="IV50" s="54"/>
    </row>
    <row r="51" spans="1:256" s="16" customFormat="1" x14ac:dyDescent="0.25">
      <c r="A51" s="186" t="s">
        <v>273</v>
      </c>
      <c r="B51" s="187"/>
      <c r="C51" s="187"/>
      <c r="D51" s="187"/>
      <c r="E51" s="187"/>
      <c r="F51" s="187"/>
      <c r="G51" s="187"/>
      <c r="H51" s="188"/>
    </row>
    <row r="52" spans="1:256" s="115" customFormat="1" x14ac:dyDescent="0.25">
      <c r="A52" s="100" t="s">
        <v>262</v>
      </c>
      <c r="B52" s="69">
        <v>100</v>
      </c>
      <c r="C52" s="107">
        <v>8.5</v>
      </c>
      <c r="D52" s="107">
        <v>7.98</v>
      </c>
      <c r="E52" s="13">
        <v>38.880000000000003</v>
      </c>
      <c r="F52" s="13">
        <v>244.8</v>
      </c>
      <c r="G52" s="121" t="s">
        <v>185</v>
      </c>
      <c r="H52" s="15" t="s">
        <v>186</v>
      </c>
    </row>
    <row r="53" spans="1:256" s="115" customFormat="1" ht="10.5" customHeight="1" x14ac:dyDescent="0.3">
      <c r="A53" s="45" t="s">
        <v>37</v>
      </c>
      <c r="B53" s="112">
        <v>215</v>
      </c>
      <c r="C53" s="36">
        <v>7.0000000000000007E-2</v>
      </c>
      <c r="D53" s="36">
        <v>0.02</v>
      </c>
      <c r="E53" s="113">
        <v>15</v>
      </c>
      <c r="F53" s="36">
        <v>60</v>
      </c>
      <c r="G53" s="114" t="s">
        <v>38</v>
      </c>
      <c r="H53" s="98" t="s">
        <v>39</v>
      </c>
    </row>
    <row r="54" spans="1:256" s="16" customFormat="1" x14ac:dyDescent="0.25">
      <c r="A54" s="116" t="s">
        <v>26</v>
      </c>
      <c r="B54" s="117">
        <f>SUM(B52:B53)</f>
        <v>315</v>
      </c>
      <c r="C54" s="117">
        <f>SUM(C52:C53)</f>
        <v>8.57</v>
      </c>
      <c r="D54" s="117">
        <f>SUM(D52:D53)</f>
        <v>8</v>
      </c>
      <c r="E54" s="117">
        <f>SUM(E52:E53)</f>
        <v>53.88</v>
      </c>
      <c r="F54" s="117">
        <f>SUM(F52:F53)</f>
        <v>304.8</v>
      </c>
      <c r="G54" s="118"/>
      <c r="H54" s="119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0"/>
      <c r="GA54" s="120"/>
      <c r="GB54" s="120"/>
      <c r="GC54" s="120"/>
      <c r="GD54" s="120"/>
      <c r="GE54" s="120"/>
      <c r="GF54" s="120"/>
      <c r="GG54" s="120"/>
      <c r="GH54" s="120"/>
      <c r="GI54" s="120"/>
      <c r="GJ54" s="120"/>
      <c r="GK54" s="120"/>
      <c r="GL54" s="120"/>
      <c r="GM54" s="120"/>
      <c r="GN54" s="120"/>
      <c r="GO54" s="120"/>
      <c r="GP54" s="120"/>
      <c r="GQ54" s="120"/>
      <c r="GR54" s="120"/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/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/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</row>
    <row r="55" spans="1:256" x14ac:dyDescent="0.3">
      <c r="A55" s="191" t="s">
        <v>64</v>
      </c>
      <c r="B55" s="192"/>
      <c r="C55" s="192"/>
      <c r="D55" s="192"/>
      <c r="E55" s="192"/>
      <c r="F55" s="192"/>
      <c r="G55" s="192"/>
      <c r="H55" s="193"/>
    </row>
    <row r="56" spans="1:256" ht="10.5" customHeight="1" x14ac:dyDescent="0.25">
      <c r="A56" s="178" t="s">
        <v>3</v>
      </c>
      <c r="B56" s="178" t="s">
        <v>4</v>
      </c>
      <c r="C56" s="179" t="s">
        <v>5</v>
      </c>
      <c r="D56" s="179" t="s">
        <v>6</v>
      </c>
      <c r="E56" s="179" t="s">
        <v>7</v>
      </c>
      <c r="F56" s="4" t="s">
        <v>8</v>
      </c>
      <c r="G56" s="5" t="s">
        <v>9</v>
      </c>
      <c r="H56" s="179" t="s">
        <v>10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pans="1:256" x14ac:dyDescent="0.3">
      <c r="A57" s="186" t="s">
        <v>11</v>
      </c>
      <c r="B57" s="187"/>
      <c r="C57" s="190"/>
      <c r="D57" s="190"/>
      <c r="E57" s="190"/>
      <c r="F57" s="190"/>
      <c r="G57" s="187"/>
      <c r="H57" s="188"/>
    </row>
    <row r="58" spans="1:256" x14ac:dyDescent="0.25">
      <c r="A58" s="7" t="s">
        <v>43</v>
      </c>
      <c r="B58" s="8">
        <v>50</v>
      </c>
      <c r="C58" s="9">
        <v>0.55000000000000004</v>
      </c>
      <c r="D58" s="9">
        <v>0.1</v>
      </c>
      <c r="E58" s="9">
        <v>1.9</v>
      </c>
      <c r="F58" s="9">
        <v>11</v>
      </c>
      <c r="G58" s="10" t="s">
        <v>44</v>
      </c>
      <c r="H58" s="39" t="s">
        <v>45</v>
      </c>
    </row>
    <row r="59" spans="1:256" x14ac:dyDescent="0.3">
      <c r="A59" s="85" t="s">
        <v>250</v>
      </c>
      <c r="B59" s="8">
        <v>90</v>
      </c>
      <c r="C59" s="47">
        <v>9.6999999999999993</v>
      </c>
      <c r="D59" s="47">
        <v>14.2</v>
      </c>
      <c r="E59" s="47">
        <v>8.1999999999999993</v>
      </c>
      <c r="F59" s="47">
        <v>198.4</v>
      </c>
      <c r="G59" s="65" t="s">
        <v>82</v>
      </c>
      <c r="H59" s="59" t="s">
        <v>83</v>
      </c>
    </row>
    <row r="60" spans="1:256" ht="24" x14ac:dyDescent="0.3">
      <c r="A60" s="17" t="s">
        <v>127</v>
      </c>
      <c r="B60" s="25">
        <v>150</v>
      </c>
      <c r="C60" s="9">
        <v>3.65</v>
      </c>
      <c r="D60" s="9">
        <v>5.37</v>
      </c>
      <c r="E60" s="9">
        <v>36.68</v>
      </c>
      <c r="F60" s="9">
        <v>209.7</v>
      </c>
      <c r="G60" s="55" t="s">
        <v>77</v>
      </c>
      <c r="H60" s="40" t="s">
        <v>68</v>
      </c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pans="1:256" x14ac:dyDescent="0.25">
      <c r="A61" s="20" t="s">
        <v>20</v>
      </c>
      <c r="B61" s="21">
        <v>222</v>
      </c>
      <c r="C61" s="22">
        <v>0.13</v>
      </c>
      <c r="D61" s="22">
        <v>0.02</v>
      </c>
      <c r="E61" s="22">
        <v>15.2</v>
      </c>
      <c r="F61" s="22">
        <v>62</v>
      </c>
      <c r="G61" s="22" t="s">
        <v>21</v>
      </c>
      <c r="H61" s="23" t="s">
        <v>22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pans="1:256" x14ac:dyDescent="0.25">
      <c r="A62" s="24" t="s">
        <v>23</v>
      </c>
      <c r="B62" s="25">
        <v>20</v>
      </c>
      <c r="C62" s="21">
        <f>3.2/2</f>
        <v>1.6</v>
      </c>
      <c r="D62" s="21">
        <f>0.4/2</f>
        <v>0.2</v>
      </c>
      <c r="E62" s="21">
        <f>20.4/2</f>
        <v>10.199999999999999</v>
      </c>
      <c r="F62" s="21">
        <v>50</v>
      </c>
      <c r="G62" s="18" t="s">
        <v>24</v>
      </c>
      <c r="H62" s="26" t="s">
        <v>25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pans="1:256" x14ac:dyDescent="0.3">
      <c r="A63" s="27" t="s">
        <v>26</v>
      </c>
      <c r="B63" s="178">
        <f>SUM(B58:B62)</f>
        <v>532</v>
      </c>
      <c r="C63" s="28">
        <f>SUM(C58:C62)</f>
        <v>15.63</v>
      </c>
      <c r="D63" s="28">
        <f>SUM(D58:D62)</f>
        <v>19.889999999999997</v>
      </c>
      <c r="E63" s="28">
        <f>SUM(E58:E62)</f>
        <v>72.180000000000007</v>
      </c>
      <c r="F63" s="28">
        <f>SUM(F58:F62)</f>
        <v>531.1</v>
      </c>
      <c r="G63" s="29"/>
      <c r="H63" s="53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  <c r="HU63" s="54"/>
      <c r="HV63" s="54"/>
      <c r="HW63" s="54"/>
      <c r="HX63" s="54"/>
      <c r="HY63" s="54"/>
      <c r="HZ63" s="54"/>
      <c r="IA63" s="54"/>
      <c r="IB63" s="54"/>
      <c r="IC63" s="54"/>
      <c r="ID63" s="54"/>
      <c r="IE63" s="54"/>
      <c r="IF63" s="54"/>
      <c r="IG63" s="54"/>
      <c r="IH63" s="54"/>
      <c r="II63" s="54"/>
      <c r="IJ63" s="54"/>
      <c r="IK63" s="54"/>
      <c r="IL63" s="54"/>
      <c r="IM63" s="54"/>
      <c r="IN63" s="54"/>
      <c r="IO63" s="54"/>
      <c r="IP63" s="54"/>
      <c r="IQ63" s="54"/>
      <c r="IR63" s="54"/>
      <c r="IS63" s="54"/>
      <c r="IT63" s="54"/>
      <c r="IU63" s="54"/>
      <c r="IV63" s="54"/>
    </row>
    <row r="64" spans="1:256" s="16" customFormat="1" x14ac:dyDescent="0.25">
      <c r="A64" s="186" t="s">
        <v>273</v>
      </c>
      <c r="B64" s="187"/>
      <c r="C64" s="187"/>
      <c r="D64" s="187"/>
      <c r="E64" s="187"/>
      <c r="F64" s="187"/>
      <c r="G64" s="187"/>
      <c r="H64" s="188"/>
    </row>
    <row r="65" spans="1:256" s="115" customFormat="1" x14ac:dyDescent="0.3">
      <c r="A65" s="45" t="s">
        <v>195</v>
      </c>
      <c r="B65" s="12">
        <v>100</v>
      </c>
      <c r="C65" s="44">
        <v>12.78</v>
      </c>
      <c r="D65" s="44">
        <v>14.16</v>
      </c>
      <c r="E65" s="44">
        <v>37.659999999999997</v>
      </c>
      <c r="F65" s="44">
        <v>333</v>
      </c>
      <c r="G65" s="14" t="s">
        <v>196</v>
      </c>
      <c r="H65" s="45" t="s">
        <v>197</v>
      </c>
    </row>
    <row r="66" spans="1:256" s="115" customFormat="1" ht="10.5" customHeight="1" x14ac:dyDescent="0.3">
      <c r="A66" s="45" t="s">
        <v>37</v>
      </c>
      <c r="B66" s="112">
        <v>215</v>
      </c>
      <c r="C66" s="36">
        <v>7.0000000000000007E-2</v>
      </c>
      <c r="D66" s="36">
        <v>0.02</v>
      </c>
      <c r="E66" s="113">
        <v>15</v>
      </c>
      <c r="F66" s="36">
        <v>60</v>
      </c>
      <c r="G66" s="114" t="s">
        <v>38</v>
      </c>
      <c r="H66" s="98" t="s">
        <v>39</v>
      </c>
    </row>
    <row r="67" spans="1:256" s="16" customFormat="1" x14ac:dyDescent="0.25">
      <c r="A67" s="116" t="s">
        <v>26</v>
      </c>
      <c r="B67" s="117">
        <f>SUM(B65:B66)</f>
        <v>315</v>
      </c>
      <c r="C67" s="117">
        <f>SUM(C65:C66)</f>
        <v>12.85</v>
      </c>
      <c r="D67" s="117">
        <f>SUM(D65:D66)</f>
        <v>14.18</v>
      </c>
      <c r="E67" s="117">
        <f>SUM(E65:E66)</f>
        <v>52.66</v>
      </c>
      <c r="F67" s="117">
        <f>SUM(F65:F66)</f>
        <v>393</v>
      </c>
      <c r="G67" s="118"/>
      <c r="H67" s="119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20"/>
      <c r="BT67" s="120"/>
      <c r="BU67" s="120"/>
      <c r="BV67" s="120"/>
      <c r="BW67" s="120"/>
      <c r="BX67" s="120"/>
      <c r="BY67" s="120"/>
      <c r="BZ67" s="120"/>
      <c r="CA67" s="120"/>
      <c r="CB67" s="120"/>
      <c r="CC67" s="120"/>
      <c r="CD67" s="120"/>
      <c r="CE67" s="120"/>
      <c r="CF67" s="120"/>
      <c r="CG67" s="120"/>
      <c r="CH67" s="120"/>
      <c r="CI67" s="120"/>
      <c r="CJ67" s="120"/>
      <c r="CK67" s="120"/>
      <c r="CL67" s="120"/>
      <c r="CM67" s="120"/>
      <c r="CN67" s="120"/>
      <c r="CO67" s="120"/>
      <c r="CP67" s="120"/>
      <c r="CQ67" s="120"/>
      <c r="CR67" s="120"/>
      <c r="CS67" s="120"/>
      <c r="CT67" s="120"/>
      <c r="CU67" s="120"/>
      <c r="CV67" s="120"/>
      <c r="CW67" s="120"/>
      <c r="CX67" s="120"/>
      <c r="CY67" s="120"/>
      <c r="CZ67" s="120"/>
      <c r="DA67" s="120"/>
      <c r="DB67" s="120"/>
      <c r="DC67" s="120"/>
      <c r="DD67" s="120"/>
      <c r="DE67" s="120"/>
      <c r="DF67" s="120"/>
      <c r="DG67" s="120"/>
      <c r="DH67" s="120"/>
      <c r="DI67" s="120"/>
      <c r="DJ67" s="120"/>
      <c r="DK67" s="120"/>
      <c r="DL67" s="120"/>
      <c r="DM67" s="120"/>
      <c r="DN67" s="120"/>
      <c r="DO67" s="120"/>
      <c r="DP67" s="120"/>
      <c r="DQ67" s="120"/>
      <c r="DR67" s="120"/>
      <c r="DS67" s="120"/>
      <c r="DT67" s="120"/>
      <c r="DU67" s="120"/>
      <c r="DV67" s="120"/>
      <c r="DW67" s="120"/>
      <c r="DX67" s="120"/>
      <c r="DY67" s="120"/>
      <c r="DZ67" s="120"/>
      <c r="EA67" s="120"/>
      <c r="EB67" s="120"/>
      <c r="EC67" s="120"/>
      <c r="ED67" s="120"/>
      <c r="EE67" s="120"/>
      <c r="EF67" s="120"/>
      <c r="EG67" s="120"/>
      <c r="EH67" s="120"/>
      <c r="EI67" s="120"/>
      <c r="EJ67" s="120"/>
      <c r="EK67" s="120"/>
      <c r="EL67" s="120"/>
      <c r="EM67" s="120"/>
      <c r="EN67" s="120"/>
      <c r="EO67" s="120"/>
      <c r="EP67" s="120"/>
      <c r="EQ67" s="120"/>
      <c r="ER67" s="120"/>
      <c r="ES67" s="120"/>
      <c r="ET67" s="120"/>
      <c r="EU67" s="120"/>
      <c r="EV67" s="120"/>
      <c r="EW67" s="120"/>
      <c r="EX67" s="120"/>
      <c r="EY67" s="120"/>
      <c r="EZ67" s="120"/>
      <c r="FA67" s="120"/>
      <c r="FB67" s="120"/>
      <c r="FC67" s="120"/>
      <c r="FD67" s="120"/>
      <c r="FE67" s="120"/>
      <c r="FF67" s="120"/>
      <c r="FG67" s="120"/>
      <c r="FH67" s="120"/>
      <c r="FI67" s="120"/>
      <c r="FJ67" s="120"/>
      <c r="FK67" s="120"/>
      <c r="FL67" s="120"/>
      <c r="FM67" s="120"/>
      <c r="FN67" s="120"/>
      <c r="FO67" s="120"/>
      <c r="FP67" s="120"/>
      <c r="FQ67" s="120"/>
      <c r="FR67" s="120"/>
      <c r="FS67" s="120"/>
      <c r="FT67" s="120"/>
      <c r="FU67" s="120"/>
      <c r="FV67" s="120"/>
      <c r="FW67" s="120"/>
      <c r="FX67" s="120"/>
      <c r="FY67" s="120"/>
      <c r="FZ67" s="120"/>
      <c r="GA67" s="120"/>
      <c r="GB67" s="120"/>
      <c r="GC67" s="120"/>
      <c r="GD67" s="120"/>
      <c r="GE67" s="120"/>
      <c r="GF67" s="120"/>
      <c r="GG67" s="120"/>
      <c r="GH67" s="120"/>
      <c r="GI67" s="120"/>
      <c r="GJ67" s="120"/>
      <c r="GK67" s="120"/>
      <c r="GL67" s="120"/>
      <c r="GM67" s="120"/>
      <c r="GN67" s="120"/>
      <c r="GO67" s="120"/>
      <c r="GP67" s="120"/>
      <c r="GQ67" s="120"/>
      <c r="GR67" s="120"/>
      <c r="GS67" s="120"/>
      <c r="GT67" s="120"/>
      <c r="GU67" s="120"/>
      <c r="GV67" s="120"/>
      <c r="GW67" s="120"/>
      <c r="GX67" s="120"/>
      <c r="GY67" s="120"/>
      <c r="GZ67" s="120"/>
      <c r="HA67" s="120"/>
      <c r="HB67" s="120"/>
      <c r="HC67" s="120"/>
      <c r="HD67" s="120"/>
      <c r="HE67" s="120"/>
      <c r="HF67" s="120"/>
      <c r="HG67" s="120"/>
      <c r="HH67" s="120"/>
      <c r="HI67" s="120"/>
      <c r="HJ67" s="120"/>
      <c r="HK67" s="120"/>
      <c r="HL67" s="120"/>
      <c r="HM67" s="120"/>
      <c r="HN67" s="120"/>
      <c r="HO67" s="120"/>
      <c r="HP67" s="120"/>
      <c r="HQ67" s="120"/>
      <c r="HR67" s="120"/>
      <c r="HS67" s="120"/>
      <c r="HT67" s="120"/>
      <c r="HU67" s="120"/>
      <c r="HV67" s="120"/>
      <c r="HW67" s="120"/>
      <c r="HX67" s="120"/>
      <c r="HY67" s="120"/>
      <c r="HZ67" s="120"/>
      <c r="IA67" s="120"/>
      <c r="IB67" s="120"/>
      <c r="IC67" s="120"/>
      <c r="ID67" s="120"/>
      <c r="IE67" s="120"/>
      <c r="IF67" s="120"/>
      <c r="IG67" s="120"/>
      <c r="IH67" s="120"/>
      <c r="II67" s="120"/>
      <c r="IJ67" s="120"/>
      <c r="IK67" s="120"/>
      <c r="IL67" s="120"/>
      <c r="IM67" s="120"/>
      <c r="IN67" s="120"/>
      <c r="IO67" s="120"/>
      <c r="IP67" s="120"/>
      <c r="IQ67" s="120"/>
      <c r="IR67" s="120"/>
      <c r="IS67" s="120"/>
      <c r="IT67" s="120"/>
      <c r="IU67" s="120"/>
      <c r="IV67" s="120"/>
    </row>
    <row r="68" spans="1:256" x14ac:dyDescent="0.3">
      <c r="A68" s="191" t="s">
        <v>69</v>
      </c>
      <c r="B68" s="192"/>
      <c r="C68" s="192"/>
      <c r="D68" s="192"/>
      <c r="E68" s="192"/>
      <c r="F68" s="192"/>
      <c r="G68" s="192"/>
      <c r="H68" s="193"/>
    </row>
    <row r="69" spans="1:256" ht="12" customHeight="1" x14ac:dyDescent="0.25">
      <c r="A69" s="178" t="s">
        <v>3</v>
      </c>
      <c r="B69" s="178" t="s">
        <v>4</v>
      </c>
      <c r="C69" s="179" t="s">
        <v>5</v>
      </c>
      <c r="D69" s="179" t="s">
        <v>6</v>
      </c>
      <c r="E69" s="179" t="s">
        <v>7</v>
      </c>
      <c r="F69" s="4" t="s">
        <v>8</v>
      </c>
      <c r="G69" s="5" t="s">
        <v>9</v>
      </c>
      <c r="H69" s="179" t="s">
        <v>10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</row>
    <row r="70" spans="1:256" x14ac:dyDescent="0.3">
      <c r="A70" s="186" t="s">
        <v>11</v>
      </c>
      <c r="B70" s="187"/>
      <c r="C70" s="190"/>
      <c r="D70" s="190"/>
      <c r="E70" s="190"/>
      <c r="F70" s="190"/>
      <c r="G70" s="187"/>
      <c r="H70" s="188"/>
    </row>
    <row r="71" spans="1:256" x14ac:dyDescent="0.25">
      <c r="A71" s="30" t="s">
        <v>289</v>
      </c>
      <c r="B71" s="32">
        <v>100</v>
      </c>
      <c r="C71" s="9">
        <v>1.85</v>
      </c>
      <c r="D71" s="9">
        <v>10.06</v>
      </c>
      <c r="E71" s="9">
        <v>8.42</v>
      </c>
      <c r="F71" s="9">
        <v>130.91999999999999</v>
      </c>
      <c r="G71" s="180" t="s">
        <v>290</v>
      </c>
      <c r="H71" s="39" t="s">
        <v>291</v>
      </c>
    </row>
    <row r="72" spans="1:256" x14ac:dyDescent="0.3">
      <c r="A72" s="57" t="s">
        <v>70</v>
      </c>
      <c r="B72" s="32">
        <v>230</v>
      </c>
      <c r="C72" s="58">
        <v>16.8</v>
      </c>
      <c r="D72" s="58">
        <v>14</v>
      </c>
      <c r="E72" s="58">
        <v>19.96</v>
      </c>
      <c r="F72" s="58">
        <v>273.3</v>
      </c>
      <c r="G72" s="10" t="s">
        <v>71</v>
      </c>
      <c r="H72" s="59" t="s">
        <v>72</v>
      </c>
      <c r="L72" s="60"/>
      <c r="M72" s="61"/>
      <c r="N72" s="62"/>
    </row>
    <row r="73" spans="1:256" x14ac:dyDescent="0.25">
      <c r="A73" s="26" t="s">
        <v>37</v>
      </c>
      <c r="B73" s="18">
        <v>215</v>
      </c>
      <c r="C73" s="18">
        <v>7.0000000000000007E-2</v>
      </c>
      <c r="D73" s="18">
        <v>0.02</v>
      </c>
      <c r="E73" s="18">
        <v>15</v>
      </c>
      <c r="F73" s="18">
        <v>60</v>
      </c>
      <c r="G73" s="22" t="s">
        <v>38</v>
      </c>
      <c r="H73" s="40" t="s">
        <v>39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</row>
    <row r="74" spans="1:256" x14ac:dyDescent="0.25">
      <c r="A74" s="24" t="s">
        <v>40</v>
      </c>
      <c r="B74" s="21">
        <v>20</v>
      </c>
      <c r="C74" s="41">
        <v>1.3</v>
      </c>
      <c r="D74" s="41">
        <v>0.2</v>
      </c>
      <c r="E74" s="41">
        <v>8.6</v>
      </c>
      <c r="F74" s="41">
        <v>43</v>
      </c>
      <c r="G74" s="42">
        <v>11</v>
      </c>
      <c r="H74" s="26" t="s">
        <v>41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</row>
    <row r="75" spans="1:256" x14ac:dyDescent="0.3">
      <c r="A75" s="27" t="s">
        <v>26</v>
      </c>
      <c r="B75" s="178">
        <f>SUM(B71:B74)</f>
        <v>565</v>
      </c>
      <c r="C75" s="28">
        <f>SUM(C71:C74)</f>
        <v>20.020000000000003</v>
      </c>
      <c r="D75" s="28">
        <f>SUM(D71:D74)</f>
        <v>24.28</v>
      </c>
      <c r="E75" s="28">
        <f>SUM(E71:E74)</f>
        <v>51.980000000000004</v>
      </c>
      <c r="F75" s="28">
        <f>SUM(F71:F74)</f>
        <v>507.22</v>
      </c>
      <c r="G75" s="29"/>
      <c r="H75" s="53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 s="16" customFormat="1" x14ac:dyDescent="0.25">
      <c r="A76" s="186" t="s">
        <v>273</v>
      </c>
      <c r="B76" s="187"/>
      <c r="C76" s="187"/>
      <c r="D76" s="187"/>
      <c r="E76" s="187"/>
      <c r="F76" s="187"/>
      <c r="G76" s="187"/>
      <c r="H76" s="188"/>
    </row>
    <row r="77" spans="1:256" s="16" customFormat="1" x14ac:dyDescent="0.25">
      <c r="A77" s="35" t="s">
        <v>211</v>
      </c>
      <c r="B77" s="12">
        <v>100</v>
      </c>
      <c r="C77" s="43">
        <v>8.3800000000000008</v>
      </c>
      <c r="D77" s="43">
        <v>10.37</v>
      </c>
      <c r="E77" s="43">
        <v>42.19</v>
      </c>
      <c r="F77" s="43">
        <v>209.84</v>
      </c>
      <c r="G77" s="36" t="s">
        <v>212</v>
      </c>
      <c r="H77" s="122" t="s">
        <v>213</v>
      </c>
    </row>
    <row r="78" spans="1:256" s="115" customFormat="1" ht="10.5" customHeight="1" x14ac:dyDescent="0.3">
      <c r="A78" s="45" t="s">
        <v>37</v>
      </c>
      <c r="B78" s="112">
        <v>215</v>
      </c>
      <c r="C78" s="36">
        <v>7.0000000000000007E-2</v>
      </c>
      <c r="D78" s="36">
        <v>0.02</v>
      </c>
      <c r="E78" s="113">
        <v>15</v>
      </c>
      <c r="F78" s="36">
        <v>60</v>
      </c>
      <c r="G78" s="114" t="s">
        <v>38</v>
      </c>
      <c r="H78" s="98" t="s">
        <v>39</v>
      </c>
    </row>
    <row r="79" spans="1:256" s="16" customFormat="1" x14ac:dyDescent="0.25">
      <c r="A79" s="116" t="s">
        <v>26</v>
      </c>
      <c r="B79" s="117">
        <f>SUM(B77:B78)</f>
        <v>315</v>
      </c>
      <c r="C79" s="117">
        <f>SUM(C77:C78)</f>
        <v>8.4500000000000011</v>
      </c>
      <c r="D79" s="117">
        <f>SUM(D77:D78)</f>
        <v>10.389999999999999</v>
      </c>
      <c r="E79" s="117">
        <f>SUM(E77:E78)</f>
        <v>57.19</v>
      </c>
      <c r="F79" s="117">
        <f>SUM(F77:F78)</f>
        <v>269.84000000000003</v>
      </c>
      <c r="G79" s="118"/>
      <c r="H79" s="119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20"/>
      <c r="BS79" s="120"/>
      <c r="BT79" s="120"/>
      <c r="BU79" s="120"/>
      <c r="BV79" s="120"/>
      <c r="BW79" s="120"/>
      <c r="BX79" s="120"/>
      <c r="BY79" s="120"/>
      <c r="BZ79" s="120"/>
      <c r="CA79" s="120"/>
      <c r="CB79" s="120"/>
      <c r="CC79" s="120"/>
      <c r="CD79" s="120"/>
      <c r="CE79" s="120"/>
      <c r="CF79" s="120"/>
      <c r="CG79" s="120"/>
      <c r="CH79" s="120"/>
      <c r="CI79" s="120"/>
      <c r="CJ79" s="120"/>
      <c r="CK79" s="120"/>
      <c r="CL79" s="120"/>
      <c r="CM79" s="120"/>
      <c r="CN79" s="120"/>
      <c r="CO79" s="120"/>
      <c r="CP79" s="120"/>
      <c r="CQ79" s="120"/>
      <c r="CR79" s="120"/>
      <c r="CS79" s="120"/>
      <c r="CT79" s="120"/>
      <c r="CU79" s="120"/>
      <c r="CV79" s="120"/>
      <c r="CW79" s="120"/>
      <c r="CX79" s="120"/>
      <c r="CY79" s="120"/>
      <c r="CZ79" s="120"/>
      <c r="DA79" s="120"/>
      <c r="DB79" s="120"/>
      <c r="DC79" s="120"/>
      <c r="DD79" s="120"/>
      <c r="DE79" s="120"/>
      <c r="DF79" s="120"/>
      <c r="DG79" s="120"/>
      <c r="DH79" s="120"/>
      <c r="DI79" s="120"/>
      <c r="DJ79" s="120"/>
      <c r="DK79" s="120"/>
      <c r="DL79" s="120"/>
      <c r="DM79" s="120"/>
      <c r="DN79" s="120"/>
      <c r="DO79" s="120"/>
      <c r="DP79" s="120"/>
      <c r="DQ79" s="120"/>
      <c r="DR79" s="120"/>
      <c r="DS79" s="120"/>
      <c r="DT79" s="120"/>
      <c r="DU79" s="120"/>
      <c r="DV79" s="120"/>
      <c r="DW79" s="120"/>
      <c r="DX79" s="120"/>
      <c r="DY79" s="120"/>
      <c r="DZ79" s="120"/>
      <c r="EA79" s="120"/>
      <c r="EB79" s="120"/>
      <c r="EC79" s="120"/>
      <c r="ED79" s="120"/>
      <c r="EE79" s="120"/>
      <c r="EF79" s="120"/>
      <c r="EG79" s="120"/>
      <c r="EH79" s="120"/>
      <c r="EI79" s="120"/>
      <c r="EJ79" s="120"/>
      <c r="EK79" s="120"/>
      <c r="EL79" s="120"/>
      <c r="EM79" s="120"/>
      <c r="EN79" s="120"/>
      <c r="EO79" s="120"/>
      <c r="EP79" s="120"/>
      <c r="EQ79" s="120"/>
      <c r="ER79" s="120"/>
      <c r="ES79" s="120"/>
      <c r="ET79" s="120"/>
      <c r="EU79" s="120"/>
      <c r="EV79" s="120"/>
      <c r="EW79" s="120"/>
      <c r="EX79" s="120"/>
      <c r="EY79" s="120"/>
      <c r="EZ79" s="120"/>
      <c r="FA79" s="120"/>
      <c r="FB79" s="120"/>
      <c r="FC79" s="120"/>
      <c r="FD79" s="120"/>
      <c r="FE79" s="120"/>
      <c r="FF79" s="120"/>
      <c r="FG79" s="120"/>
      <c r="FH79" s="120"/>
      <c r="FI79" s="120"/>
      <c r="FJ79" s="120"/>
      <c r="FK79" s="120"/>
      <c r="FL79" s="120"/>
      <c r="FM79" s="120"/>
      <c r="FN79" s="120"/>
      <c r="FO79" s="120"/>
      <c r="FP79" s="120"/>
      <c r="FQ79" s="120"/>
      <c r="FR79" s="120"/>
      <c r="FS79" s="120"/>
      <c r="FT79" s="120"/>
      <c r="FU79" s="120"/>
      <c r="FV79" s="120"/>
      <c r="FW79" s="120"/>
      <c r="FX79" s="120"/>
      <c r="FY79" s="120"/>
      <c r="FZ79" s="120"/>
      <c r="GA79" s="120"/>
      <c r="GB79" s="120"/>
      <c r="GC79" s="120"/>
      <c r="GD79" s="120"/>
      <c r="GE79" s="120"/>
      <c r="GF79" s="120"/>
      <c r="GG79" s="120"/>
      <c r="GH79" s="120"/>
      <c r="GI79" s="120"/>
      <c r="GJ79" s="120"/>
      <c r="GK79" s="120"/>
      <c r="GL79" s="120"/>
      <c r="GM79" s="120"/>
      <c r="GN79" s="120"/>
      <c r="GO79" s="120"/>
      <c r="GP79" s="120"/>
      <c r="GQ79" s="120"/>
      <c r="GR79" s="120"/>
      <c r="GS79" s="120"/>
      <c r="GT79" s="120"/>
      <c r="GU79" s="120"/>
      <c r="GV79" s="120"/>
      <c r="GW79" s="120"/>
      <c r="GX79" s="120"/>
      <c r="GY79" s="120"/>
      <c r="GZ79" s="120"/>
      <c r="HA79" s="120"/>
      <c r="HB79" s="120"/>
      <c r="HC79" s="120"/>
      <c r="HD79" s="120"/>
      <c r="HE79" s="120"/>
      <c r="HF79" s="120"/>
      <c r="HG79" s="120"/>
      <c r="HH79" s="120"/>
      <c r="HI79" s="120"/>
      <c r="HJ79" s="120"/>
      <c r="HK79" s="120"/>
      <c r="HL79" s="120"/>
      <c r="HM79" s="120"/>
      <c r="HN79" s="120"/>
      <c r="HO79" s="120"/>
      <c r="HP79" s="120"/>
      <c r="HQ79" s="120"/>
      <c r="HR79" s="120"/>
      <c r="HS79" s="120"/>
      <c r="HT79" s="120"/>
      <c r="HU79" s="120"/>
      <c r="HV79" s="120"/>
      <c r="HW79" s="120"/>
      <c r="HX79" s="120"/>
      <c r="HY79" s="120"/>
      <c r="HZ79" s="120"/>
      <c r="IA79" s="120"/>
      <c r="IB79" s="120"/>
      <c r="IC79" s="120"/>
      <c r="ID79" s="120"/>
      <c r="IE79" s="120"/>
      <c r="IF79" s="120"/>
      <c r="IG79" s="120"/>
      <c r="IH79" s="120"/>
      <c r="II79" s="120"/>
      <c r="IJ79" s="120"/>
      <c r="IK79" s="120"/>
      <c r="IL79" s="120"/>
      <c r="IM79" s="120"/>
      <c r="IN79" s="120"/>
      <c r="IO79" s="120"/>
      <c r="IP79" s="120"/>
      <c r="IQ79" s="120"/>
      <c r="IR79" s="120"/>
      <c r="IS79" s="120"/>
      <c r="IT79" s="120"/>
      <c r="IU79" s="120"/>
      <c r="IV79" s="120"/>
    </row>
    <row r="80" spans="1:256" x14ac:dyDescent="0.3">
      <c r="A80" s="191" t="s">
        <v>73</v>
      </c>
      <c r="B80" s="192"/>
      <c r="C80" s="192"/>
      <c r="D80" s="192"/>
      <c r="E80" s="192"/>
      <c r="F80" s="192"/>
      <c r="G80" s="192"/>
      <c r="H80" s="193"/>
    </row>
    <row r="81" spans="1:256" x14ac:dyDescent="0.3">
      <c r="A81" s="191" t="s">
        <v>2</v>
      </c>
      <c r="B81" s="192"/>
      <c r="C81" s="192"/>
      <c r="D81" s="192"/>
      <c r="E81" s="192"/>
      <c r="F81" s="192"/>
      <c r="G81" s="192"/>
      <c r="H81" s="193"/>
    </row>
    <row r="82" spans="1:256" ht="11.25" customHeight="1" x14ac:dyDescent="0.25">
      <c r="A82" s="178" t="s">
        <v>3</v>
      </c>
      <c r="B82" s="178" t="s">
        <v>4</v>
      </c>
      <c r="C82" s="179" t="s">
        <v>5</v>
      </c>
      <c r="D82" s="179" t="s">
        <v>6</v>
      </c>
      <c r="E82" s="179" t="s">
        <v>7</v>
      </c>
      <c r="F82" s="4" t="s">
        <v>8</v>
      </c>
      <c r="G82" s="5" t="s">
        <v>9</v>
      </c>
      <c r="H82" s="179" t="s">
        <v>10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</row>
    <row r="83" spans="1:256" x14ac:dyDescent="0.3">
      <c r="A83" s="186" t="s">
        <v>11</v>
      </c>
      <c r="B83" s="187"/>
      <c r="C83" s="190"/>
      <c r="D83" s="190"/>
      <c r="E83" s="190"/>
      <c r="F83" s="190"/>
      <c r="G83" s="187"/>
      <c r="H83" s="188"/>
    </row>
    <row r="84" spans="1:256" x14ac:dyDescent="0.25">
      <c r="A84" s="7" t="s">
        <v>43</v>
      </c>
      <c r="B84" s="8">
        <v>50</v>
      </c>
      <c r="C84" s="9">
        <v>0.55000000000000004</v>
      </c>
      <c r="D84" s="9">
        <v>0.1</v>
      </c>
      <c r="E84" s="9">
        <v>1.9</v>
      </c>
      <c r="F84" s="9">
        <v>11</v>
      </c>
      <c r="G84" s="10" t="s">
        <v>44</v>
      </c>
      <c r="H84" s="39" t="s">
        <v>45</v>
      </c>
    </row>
    <row r="85" spans="1:256" s="16" customFormat="1" ht="13.5" customHeight="1" x14ac:dyDescent="0.25">
      <c r="A85" s="35" t="s">
        <v>74</v>
      </c>
      <c r="B85" s="12">
        <v>90</v>
      </c>
      <c r="C85" s="43">
        <v>15.9</v>
      </c>
      <c r="D85" s="43">
        <v>6.5</v>
      </c>
      <c r="E85" s="43">
        <v>11.7</v>
      </c>
      <c r="F85" s="43">
        <v>172.5</v>
      </c>
      <c r="G85" s="63" t="s">
        <v>75</v>
      </c>
      <c r="H85" s="45" t="s">
        <v>76</v>
      </c>
    </row>
    <row r="86" spans="1:256" ht="24" x14ac:dyDescent="0.25">
      <c r="A86" s="17" t="s">
        <v>67</v>
      </c>
      <c r="B86" s="25">
        <v>150</v>
      </c>
      <c r="C86" s="42">
        <v>3.65</v>
      </c>
      <c r="D86" s="42">
        <v>5.37</v>
      </c>
      <c r="E86" s="42">
        <v>36.68</v>
      </c>
      <c r="F86" s="42">
        <v>209.7</v>
      </c>
      <c r="G86" s="22" t="s">
        <v>77</v>
      </c>
      <c r="H86" s="40" t="s">
        <v>78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</row>
    <row r="87" spans="1:256" x14ac:dyDescent="0.25">
      <c r="A87" s="17" t="s">
        <v>79</v>
      </c>
      <c r="B87" s="25">
        <v>50</v>
      </c>
      <c r="C87" s="9">
        <v>5.15</v>
      </c>
      <c r="D87" s="9">
        <v>8.4</v>
      </c>
      <c r="E87" s="9">
        <v>40.880000000000003</v>
      </c>
      <c r="F87" s="9">
        <v>219.57</v>
      </c>
      <c r="G87" s="55" t="s">
        <v>80</v>
      </c>
      <c r="H87" s="64" t="s">
        <v>81</v>
      </c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  <c r="EB87" s="56"/>
      <c r="EC87" s="56"/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6"/>
      <c r="EO87" s="56"/>
      <c r="EP87" s="56"/>
      <c r="EQ87" s="56"/>
      <c r="ER87" s="56"/>
      <c r="ES87" s="56"/>
      <c r="ET87" s="56"/>
      <c r="EU87" s="56"/>
      <c r="EV87" s="56"/>
      <c r="EW87" s="56"/>
      <c r="EX87" s="56"/>
      <c r="EY87" s="56"/>
      <c r="EZ87" s="56"/>
      <c r="FA87" s="56"/>
      <c r="FB87" s="56"/>
      <c r="FC87" s="56"/>
      <c r="FD87" s="56"/>
      <c r="FE87" s="56"/>
      <c r="FF87" s="56"/>
      <c r="FG87" s="56"/>
      <c r="FH87" s="56"/>
      <c r="FI87" s="56"/>
      <c r="FJ87" s="56"/>
      <c r="FK87" s="56"/>
      <c r="FL87" s="56"/>
      <c r="FM87" s="56"/>
      <c r="FN87" s="56"/>
      <c r="FO87" s="56"/>
      <c r="FP87" s="56"/>
      <c r="FQ87" s="56"/>
      <c r="FR87" s="56"/>
      <c r="FS87" s="56"/>
      <c r="FT87" s="56"/>
      <c r="FU87" s="56"/>
      <c r="FV87" s="56"/>
      <c r="FW87" s="56"/>
      <c r="FX87" s="56"/>
      <c r="FY87" s="56"/>
      <c r="FZ87" s="56"/>
      <c r="GA87" s="56"/>
      <c r="GB87" s="56"/>
      <c r="GC87" s="56"/>
      <c r="GD87" s="56"/>
      <c r="GE87" s="56"/>
      <c r="GF87" s="56"/>
      <c r="GG87" s="56"/>
      <c r="GH87" s="56"/>
      <c r="GI87" s="56"/>
      <c r="GJ87" s="56"/>
      <c r="GK87" s="56"/>
      <c r="GL87" s="56"/>
      <c r="GM87" s="56"/>
      <c r="GN87" s="56"/>
      <c r="GO87" s="56"/>
      <c r="GP87" s="56"/>
      <c r="GQ87" s="56"/>
      <c r="GR87" s="56"/>
      <c r="GS87" s="56"/>
      <c r="GT87" s="56"/>
      <c r="GU87" s="56"/>
      <c r="GV87" s="56"/>
      <c r="GW87" s="56"/>
      <c r="GX87" s="56"/>
      <c r="GY87" s="56"/>
      <c r="GZ87" s="56"/>
      <c r="HA87" s="56"/>
      <c r="HB87" s="56"/>
      <c r="HC87" s="56"/>
      <c r="HD87" s="56"/>
      <c r="HE87" s="56"/>
      <c r="HF87" s="56"/>
      <c r="HG87" s="56"/>
      <c r="HH87" s="56"/>
      <c r="HI87" s="56"/>
      <c r="HJ87" s="56"/>
      <c r="HK87" s="56"/>
      <c r="HL87" s="56"/>
      <c r="HM87" s="56"/>
      <c r="HN87" s="56"/>
      <c r="HO87" s="56"/>
      <c r="HP87" s="56"/>
      <c r="HQ87" s="56"/>
      <c r="HR87" s="56"/>
      <c r="HS87" s="56"/>
      <c r="HT87" s="56"/>
      <c r="HU87" s="56"/>
      <c r="HV87" s="56"/>
      <c r="HW87" s="56"/>
      <c r="HX87" s="56"/>
      <c r="HY87" s="56"/>
      <c r="HZ87" s="56"/>
      <c r="IA87" s="56"/>
      <c r="IB87" s="56"/>
      <c r="IC87" s="56"/>
      <c r="ID87" s="56"/>
      <c r="IE87" s="56"/>
      <c r="IF87" s="56"/>
      <c r="IG87" s="56"/>
      <c r="IH87" s="56"/>
      <c r="II87" s="56"/>
      <c r="IJ87" s="56"/>
      <c r="IK87" s="56"/>
      <c r="IL87" s="56"/>
      <c r="IM87" s="56"/>
      <c r="IN87" s="56"/>
      <c r="IO87" s="56"/>
      <c r="IP87" s="56"/>
      <c r="IQ87" s="56"/>
      <c r="IR87" s="56"/>
      <c r="IS87" s="56"/>
      <c r="IT87" s="56"/>
      <c r="IU87" s="56"/>
      <c r="IV87" s="56"/>
    </row>
    <row r="88" spans="1:256" x14ac:dyDescent="0.25">
      <c r="A88" s="20" t="s">
        <v>20</v>
      </c>
      <c r="B88" s="21">
        <v>222</v>
      </c>
      <c r="C88" s="22">
        <v>0.13</v>
      </c>
      <c r="D88" s="22">
        <v>0.02</v>
      </c>
      <c r="E88" s="22">
        <v>15.2</v>
      </c>
      <c r="F88" s="22">
        <v>62</v>
      </c>
      <c r="G88" s="22" t="s">
        <v>21</v>
      </c>
      <c r="H88" s="23" t="s">
        <v>22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</row>
    <row r="89" spans="1:256" x14ac:dyDescent="0.25">
      <c r="A89" s="24" t="s">
        <v>40</v>
      </c>
      <c r="B89" s="21">
        <v>20</v>
      </c>
      <c r="C89" s="41">
        <v>1.3</v>
      </c>
      <c r="D89" s="41">
        <v>0.2</v>
      </c>
      <c r="E89" s="41">
        <v>8.6</v>
      </c>
      <c r="F89" s="41">
        <v>43</v>
      </c>
      <c r="G89" s="42">
        <v>11</v>
      </c>
      <c r="H89" s="26" t="s">
        <v>41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</row>
    <row r="90" spans="1:256" x14ac:dyDescent="0.3">
      <c r="A90" s="27" t="s">
        <v>26</v>
      </c>
      <c r="B90" s="178">
        <f>SUM(B84:B89)</f>
        <v>582</v>
      </c>
      <c r="C90" s="28">
        <f>SUM(C84:C89)</f>
        <v>26.68</v>
      </c>
      <c r="D90" s="28">
        <f>SUM(D84:D89)</f>
        <v>20.589999999999996</v>
      </c>
      <c r="E90" s="28">
        <f>SUM(E84:E89)</f>
        <v>114.96</v>
      </c>
      <c r="F90" s="28">
        <f>SUM(F84:F89)</f>
        <v>717.77</v>
      </c>
      <c r="G90" s="29"/>
      <c r="H90" s="53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4"/>
      <c r="EP90" s="54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4"/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4"/>
      <c r="IM90" s="54"/>
      <c r="IN90" s="54"/>
      <c r="IO90" s="54"/>
      <c r="IP90" s="54"/>
      <c r="IQ90" s="54"/>
      <c r="IR90" s="54"/>
      <c r="IS90" s="54"/>
      <c r="IT90" s="54"/>
      <c r="IU90" s="54"/>
      <c r="IV90" s="54"/>
    </row>
    <row r="91" spans="1:256" s="16" customFormat="1" x14ac:dyDescent="0.25">
      <c r="A91" s="186" t="s">
        <v>273</v>
      </c>
      <c r="B91" s="187"/>
      <c r="C91" s="187"/>
      <c r="D91" s="187"/>
      <c r="E91" s="187"/>
      <c r="F91" s="187"/>
      <c r="G91" s="187"/>
      <c r="H91" s="188"/>
    </row>
    <row r="92" spans="1:256" s="115" customFormat="1" ht="23.25" customHeight="1" x14ac:dyDescent="0.3">
      <c r="A92" s="35" t="s">
        <v>263</v>
      </c>
      <c r="B92" s="123">
        <v>100</v>
      </c>
      <c r="C92" s="44">
        <v>8.7100000000000009</v>
      </c>
      <c r="D92" s="44">
        <v>9.68</v>
      </c>
      <c r="E92" s="44">
        <v>58.08</v>
      </c>
      <c r="F92" s="44">
        <v>361.74</v>
      </c>
      <c r="G92" s="113" t="s">
        <v>106</v>
      </c>
      <c r="H92" s="45" t="s">
        <v>107</v>
      </c>
    </row>
    <row r="93" spans="1:256" s="115" customFormat="1" ht="10.5" customHeight="1" x14ac:dyDescent="0.3">
      <c r="A93" s="45" t="s">
        <v>37</v>
      </c>
      <c r="B93" s="112">
        <v>215</v>
      </c>
      <c r="C93" s="36">
        <v>7.0000000000000007E-2</v>
      </c>
      <c r="D93" s="36">
        <v>0.02</v>
      </c>
      <c r="E93" s="113">
        <v>15</v>
      </c>
      <c r="F93" s="36">
        <v>60</v>
      </c>
      <c r="G93" s="114" t="s">
        <v>38</v>
      </c>
      <c r="H93" s="98" t="s">
        <v>39</v>
      </c>
    </row>
    <row r="94" spans="1:256" s="16" customFormat="1" x14ac:dyDescent="0.25">
      <c r="A94" s="116" t="s">
        <v>26</v>
      </c>
      <c r="B94" s="117">
        <f>SUM(B92:B93)</f>
        <v>315</v>
      </c>
      <c r="C94" s="117">
        <f>SUM(C92:C93)</f>
        <v>8.7800000000000011</v>
      </c>
      <c r="D94" s="117">
        <f>SUM(D92:D93)</f>
        <v>9.6999999999999993</v>
      </c>
      <c r="E94" s="117">
        <f>SUM(E92:E93)</f>
        <v>73.08</v>
      </c>
      <c r="F94" s="117">
        <f>SUM(F92:F93)</f>
        <v>421.74</v>
      </c>
      <c r="G94" s="118"/>
      <c r="H94" s="119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20"/>
      <c r="BS94" s="120"/>
      <c r="BT94" s="120"/>
      <c r="BU94" s="120"/>
      <c r="BV94" s="120"/>
      <c r="BW94" s="120"/>
      <c r="BX94" s="120"/>
      <c r="BY94" s="120"/>
      <c r="BZ94" s="120"/>
      <c r="CA94" s="120"/>
      <c r="CB94" s="120"/>
      <c r="CC94" s="120"/>
      <c r="CD94" s="120"/>
      <c r="CE94" s="120"/>
      <c r="CF94" s="120"/>
      <c r="CG94" s="120"/>
      <c r="CH94" s="120"/>
      <c r="CI94" s="120"/>
      <c r="CJ94" s="120"/>
      <c r="CK94" s="120"/>
      <c r="CL94" s="120"/>
      <c r="CM94" s="120"/>
      <c r="CN94" s="120"/>
      <c r="CO94" s="120"/>
      <c r="CP94" s="120"/>
      <c r="CQ94" s="120"/>
      <c r="CR94" s="120"/>
      <c r="CS94" s="120"/>
      <c r="CT94" s="120"/>
      <c r="CU94" s="120"/>
      <c r="CV94" s="120"/>
      <c r="CW94" s="120"/>
      <c r="CX94" s="120"/>
      <c r="CY94" s="120"/>
      <c r="CZ94" s="120"/>
      <c r="DA94" s="120"/>
      <c r="DB94" s="120"/>
      <c r="DC94" s="120"/>
      <c r="DD94" s="120"/>
      <c r="DE94" s="120"/>
      <c r="DF94" s="120"/>
      <c r="DG94" s="120"/>
      <c r="DH94" s="120"/>
      <c r="DI94" s="120"/>
      <c r="DJ94" s="120"/>
      <c r="DK94" s="120"/>
      <c r="DL94" s="120"/>
      <c r="DM94" s="120"/>
      <c r="DN94" s="120"/>
      <c r="DO94" s="120"/>
      <c r="DP94" s="120"/>
      <c r="DQ94" s="120"/>
      <c r="DR94" s="120"/>
      <c r="DS94" s="120"/>
      <c r="DT94" s="120"/>
      <c r="DU94" s="120"/>
      <c r="DV94" s="120"/>
      <c r="DW94" s="120"/>
      <c r="DX94" s="120"/>
      <c r="DY94" s="120"/>
      <c r="DZ94" s="120"/>
      <c r="EA94" s="120"/>
      <c r="EB94" s="120"/>
      <c r="EC94" s="120"/>
      <c r="ED94" s="120"/>
      <c r="EE94" s="120"/>
      <c r="EF94" s="120"/>
      <c r="EG94" s="120"/>
      <c r="EH94" s="120"/>
      <c r="EI94" s="120"/>
      <c r="EJ94" s="120"/>
      <c r="EK94" s="120"/>
      <c r="EL94" s="120"/>
      <c r="EM94" s="120"/>
      <c r="EN94" s="120"/>
      <c r="EO94" s="120"/>
      <c r="EP94" s="120"/>
      <c r="EQ94" s="120"/>
      <c r="ER94" s="120"/>
      <c r="ES94" s="120"/>
      <c r="ET94" s="120"/>
      <c r="EU94" s="120"/>
      <c r="EV94" s="120"/>
      <c r="EW94" s="120"/>
      <c r="EX94" s="120"/>
      <c r="EY94" s="120"/>
      <c r="EZ94" s="120"/>
      <c r="FA94" s="120"/>
      <c r="FB94" s="120"/>
      <c r="FC94" s="120"/>
      <c r="FD94" s="120"/>
      <c r="FE94" s="120"/>
      <c r="FF94" s="120"/>
      <c r="FG94" s="120"/>
      <c r="FH94" s="120"/>
      <c r="FI94" s="120"/>
      <c r="FJ94" s="120"/>
      <c r="FK94" s="120"/>
      <c r="FL94" s="120"/>
      <c r="FM94" s="120"/>
      <c r="FN94" s="120"/>
      <c r="FO94" s="120"/>
      <c r="FP94" s="120"/>
      <c r="FQ94" s="120"/>
      <c r="FR94" s="120"/>
      <c r="FS94" s="120"/>
      <c r="FT94" s="120"/>
      <c r="FU94" s="120"/>
      <c r="FV94" s="120"/>
      <c r="FW94" s="120"/>
      <c r="FX94" s="120"/>
      <c r="FY94" s="120"/>
      <c r="FZ94" s="120"/>
      <c r="GA94" s="120"/>
      <c r="GB94" s="120"/>
      <c r="GC94" s="120"/>
      <c r="GD94" s="120"/>
      <c r="GE94" s="120"/>
      <c r="GF94" s="120"/>
      <c r="GG94" s="120"/>
      <c r="GH94" s="120"/>
      <c r="GI94" s="120"/>
      <c r="GJ94" s="120"/>
      <c r="GK94" s="120"/>
      <c r="GL94" s="120"/>
      <c r="GM94" s="120"/>
      <c r="GN94" s="120"/>
      <c r="GO94" s="120"/>
      <c r="GP94" s="120"/>
      <c r="GQ94" s="120"/>
      <c r="GR94" s="120"/>
      <c r="GS94" s="120"/>
      <c r="GT94" s="120"/>
      <c r="GU94" s="120"/>
      <c r="GV94" s="120"/>
      <c r="GW94" s="120"/>
      <c r="GX94" s="120"/>
      <c r="GY94" s="120"/>
      <c r="GZ94" s="120"/>
      <c r="HA94" s="120"/>
      <c r="HB94" s="120"/>
      <c r="HC94" s="120"/>
      <c r="HD94" s="120"/>
      <c r="HE94" s="120"/>
      <c r="HF94" s="120"/>
      <c r="HG94" s="120"/>
      <c r="HH94" s="120"/>
      <c r="HI94" s="120"/>
      <c r="HJ94" s="120"/>
      <c r="HK94" s="120"/>
      <c r="HL94" s="120"/>
      <c r="HM94" s="120"/>
      <c r="HN94" s="120"/>
      <c r="HO94" s="120"/>
      <c r="HP94" s="120"/>
      <c r="HQ94" s="120"/>
      <c r="HR94" s="120"/>
      <c r="HS94" s="120"/>
      <c r="HT94" s="120"/>
      <c r="HU94" s="120"/>
      <c r="HV94" s="120"/>
      <c r="HW94" s="120"/>
      <c r="HX94" s="120"/>
      <c r="HY94" s="120"/>
      <c r="HZ94" s="120"/>
      <c r="IA94" s="120"/>
      <c r="IB94" s="120"/>
      <c r="IC94" s="120"/>
      <c r="ID94" s="120"/>
      <c r="IE94" s="120"/>
      <c r="IF94" s="120"/>
      <c r="IG94" s="120"/>
      <c r="IH94" s="120"/>
      <c r="II94" s="120"/>
      <c r="IJ94" s="120"/>
      <c r="IK94" s="120"/>
      <c r="IL94" s="120"/>
      <c r="IM94" s="120"/>
      <c r="IN94" s="120"/>
      <c r="IO94" s="120"/>
      <c r="IP94" s="120"/>
      <c r="IQ94" s="120"/>
      <c r="IR94" s="120"/>
      <c r="IS94" s="120"/>
      <c r="IT94" s="120"/>
      <c r="IU94" s="120"/>
      <c r="IV94" s="120"/>
    </row>
    <row r="95" spans="1:256" x14ac:dyDescent="0.3">
      <c r="A95" s="191" t="s">
        <v>27</v>
      </c>
      <c r="B95" s="192"/>
      <c r="C95" s="192"/>
      <c r="D95" s="192"/>
      <c r="E95" s="192"/>
      <c r="F95" s="192"/>
      <c r="G95" s="192"/>
      <c r="H95" s="193"/>
    </row>
    <row r="96" spans="1:256" ht="11.25" customHeight="1" x14ac:dyDescent="0.25">
      <c r="A96" s="178" t="s">
        <v>3</v>
      </c>
      <c r="B96" s="178" t="s">
        <v>4</v>
      </c>
      <c r="C96" s="179" t="s">
        <v>5</v>
      </c>
      <c r="D96" s="179" t="s">
        <v>6</v>
      </c>
      <c r="E96" s="179" t="s">
        <v>7</v>
      </c>
      <c r="F96" s="4" t="s">
        <v>8</v>
      </c>
      <c r="G96" s="5" t="s">
        <v>9</v>
      </c>
      <c r="H96" s="179" t="s">
        <v>10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</row>
    <row r="97" spans="1:256" x14ac:dyDescent="0.3">
      <c r="A97" s="186" t="s">
        <v>11</v>
      </c>
      <c r="B97" s="187"/>
      <c r="C97" s="190"/>
      <c r="D97" s="190"/>
      <c r="E97" s="190"/>
      <c r="F97" s="190"/>
      <c r="G97" s="187"/>
      <c r="H97" s="188"/>
    </row>
    <row r="98" spans="1:256" x14ac:dyDescent="0.25">
      <c r="A98" s="46" t="s">
        <v>252</v>
      </c>
      <c r="B98" s="32">
        <v>100</v>
      </c>
      <c r="C98" s="47">
        <v>1.27</v>
      </c>
      <c r="D98" s="47">
        <v>10.3</v>
      </c>
      <c r="E98" s="47">
        <v>6.24</v>
      </c>
      <c r="F98" s="47">
        <v>122.05</v>
      </c>
      <c r="G98" s="10" t="s">
        <v>261</v>
      </c>
      <c r="H98" s="34" t="s">
        <v>260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</row>
    <row r="99" spans="1:256" s="16" customFormat="1" x14ac:dyDescent="0.25">
      <c r="A99" s="100" t="s">
        <v>121</v>
      </c>
      <c r="B99" s="44">
        <v>100</v>
      </c>
      <c r="C99" s="43">
        <v>14.1</v>
      </c>
      <c r="D99" s="43">
        <v>15.3</v>
      </c>
      <c r="E99" s="43">
        <v>3.2</v>
      </c>
      <c r="F99" s="43">
        <v>205.9</v>
      </c>
      <c r="G99" s="63" t="s">
        <v>224</v>
      </c>
      <c r="H99" s="45" t="s">
        <v>86</v>
      </c>
    </row>
    <row r="100" spans="1:256" x14ac:dyDescent="0.25">
      <c r="A100" s="24" t="s">
        <v>59</v>
      </c>
      <c r="B100" s="49">
        <v>150</v>
      </c>
      <c r="C100" s="21">
        <v>8.6</v>
      </c>
      <c r="D100" s="21">
        <v>6.09</v>
      </c>
      <c r="E100" s="21">
        <v>38.64</v>
      </c>
      <c r="F100" s="21">
        <v>243.75</v>
      </c>
      <c r="G100" s="22" t="s">
        <v>60</v>
      </c>
      <c r="H100" s="50" t="s">
        <v>61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spans="1:256" x14ac:dyDescent="0.25">
      <c r="A101" s="26" t="s">
        <v>37</v>
      </c>
      <c r="B101" s="18">
        <v>215</v>
      </c>
      <c r="C101" s="18">
        <v>7.0000000000000007E-2</v>
      </c>
      <c r="D101" s="18">
        <v>0.02</v>
      </c>
      <c r="E101" s="18">
        <v>15</v>
      </c>
      <c r="F101" s="18">
        <v>60</v>
      </c>
      <c r="G101" s="22" t="s">
        <v>38</v>
      </c>
      <c r="H101" s="40" t="s">
        <v>39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</row>
    <row r="102" spans="1:256" x14ac:dyDescent="0.25">
      <c r="A102" s="24" t="s">
        <v>23</v>
      </c>
      <c r="B102" s="25">
        <v>20</v>
      </c>
      <c r="C102" s="21">
        <f>3.2/2</f>
        <v>1.6</v>
      </c>
      <c r="D102" s="21">
        <f>0.4/2</f>
        <v>0.2</v>
      </c>
      <c r="E102" s="21">
        <f>20.4/2</f>
        <v>10.199999999999999</v>
      </c>
      <c r="F102" s="21">
        <v>50</v>
      </c>
      <c r="G102" s="18" t="s">
        <v>24</v>
      </c>
      <c r="H102" s="26" t="s">
        <v>25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</row>
    <row r="103" spans="1:256" x14ac:dyDescent="0.3">
      <c r="A103" s="27" t="s">
        <v>26</v>
      </c>
      <c r="B103" s="178">
        <f>SUM(B98:B102)</f>
        <v>585</v>
      </c>
      <c r="C103" s="28">
        <f>SUM(C98:C102)</f>
        <v>25.64</v>
      </c>
      <c r="D103" s="28">
        <f>SUM(D98:D102)</f>
        <v>31.91</v>
      </c>
      <c r="E103" s="28">
        <f>SUM(E98:E102)</f>
        <v>73.28</v>
      </c>
      <c r="F103" s="28">
        <f>SUM(F98:F102)</f>
        <v>681.7</v>
      </c>
      <c r="G103" s="29"/>
      <c r="H103" s="53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/>
      <c r="EH103" s="54"/>
      <c r="EI103" s="54"/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/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/>
      <c r="FT103" s="54"/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/>
      <c r="GN103" s="54"/>
      <c r="GO103" s="54"/>
      <c r="GP103" s="54"/>
      <c r="GQ103" s="54"/>
      <c r="GR103" s="54"/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  <c r="HG103" s="54"/>
      <c r="HH103" s="54"/>
      <c r="HI103" s="54"/>
      <c r="HJ103" s="54"/>
      <c r="HK103" s="54"/>
      <c r="HL103" s="54"/>
      <c r="HM103" s="54"/>
      <c r="HN103" s="54"/>
      <c r="HO103" s="54"/>
      <c r="HP103" s="54"/>
      <c r="HQ103" s="54"/>
      <c r="HR103" s="54"/>
      <c r="HS103" s="54"/>
      <c r="HT103" s="54"/>
      <c r="HU103" s="54"/>
      <c r="HV103" s="54"/>
      <c r="HW103" s="54"/>
      <c r="HX103" s="54"/>
      <c r="HY103" s="54"/>
      <c r="HZ103" s="54"/>
      <c r="IA103" s="54"/>
      <c r="IB103" s="54"/>
      <c r="IC103" s="54"/>
      <c r="ID103" s="54"/>
      <c r="IE103" s="54"/>
      <c r="IF103" s="54"/>
      <c r="IG103" s="54"/>
      <c r="IH103" s="54"/>
      <c r="II103" s="54"/>
      <c r="IJ103" s="54"/>
      <c r="IK103" s="54"/>
      <c r="IL103" s="54"/>
      <c r="IM103" s="54"/>
      <c r="IN103" s="54"/>
      <c r="IO103" s="54"/>
      <c r="IP103" s="54"/>
      <c r="IQ103" s="54"/>
      <c r="IR103" s="54"/>
      <c r="IS103" s="54"/>
      <c r="IT103" s="54"/>
      <c r="IU103" s="54"/>
      <c r="IV103" s="54"/>
    </row>
    <row r="104" spans="1:256" s="16" customFormat="1" x14ac:dyDescent="0.25">
      <c r="A104" s="186" t="s">
        <v>273</v>
      </c>
      <c r="B104" s="187"/>
      <c r="C104" s="187"/>
      <c r="D104" s="187"/>
      <c r="E104" s="187"/>
      <c r="F104" s="187"/>
      <c r="G104" s="187"/>
      <c r="H104" s="188"/>
    </row>
    <row r="105" spans="1:256" s="16" customFormat="1" ht="12" customHeight="1" x14ac:dyDescent="0.25">
      <c r="A105" s="111" t="s">
        <v>225</v>
      </c>
      <c r="B105" s="44">
        <v>100</v>
      </c>
      <c r="C105" s="107">
        <v>12.03</v>
      </c>
      <c r="D105" s="107">
        <v>12.3</v>
      </c>
      <c r="E105" s="107">
        <v>27.3</v>
      </c>
      <c r="F105" s="107">
        <v>266.3</v>
      </c>
      <c r="G105" s="44" t="s">
        <v>62</v>
      </c>
      <c r="H105" s="35" t="s">
        <v>226</v>
      </c>
    </row>
    <row r="106" spans="1:256" s="115" customFormat="1" ht="10.5" customHeight="1" x14ac:dyDescent="0.3">
      <c r="A106" s="45" t="s">
        <v>37</v>
      </c>
      <c r="B106" s="112">
        <v>215</v>
      </c>
      <c r="C106" s="36">
        <v>7.0000000000000007E-2</v>
      </c>
      <c r="D106" s="36">
        <v>0.02</v>
      </c>
      <c r="E106" s="113">
        <v>15</v>
      </c>
      <c r="F106" s="36">
        <v>60</v>
      </c>
      <c r="G106" s="114" t="s">
        <v>38</v>
      </c>
      <c r="H106" s="98" t="s">
        <v>39</v>
      </c>
    </row>
    <row r="107" spans="1:256" s="16" customFormat="1" x14ac:dyDescent="0.25">
      <c r="A107" s="116" t="s">
        <v>26</v>
      </c>
      <c r="B107" s="117">
        <f>SUM(B105:B106)</f>
        <v>315</v>
      </c>
      <c r="C107" s="117">
        <f>SUM(C105:C106)</f>
        <v>12.1</v>
      </c>
      <c r="D107" s="117">
        <f>SUM(D105:D106)</f>
        <v>12.32</v>
      </c>
      <c r="E107" s="117">
        <f>SUM(E105:E106)</f>
        <v>42.3</v>
      </c>
      <c r="F107" s="117">
        <f>SUM(F105:F106)</f>
        <v>326.3</v>
      </c>
      <c r="G107" s="118"/>
      <c r="H107" s="119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20"/>
      <c r="BS107" s="120"/>
      <c r="BT107" s="120"/>
      <c r="BU107" s="120"/>
      <c r="BV107" s="120"/>
      <c r="BW107" s="120"/>
      <c r="BX107" s="120"/>
      <c r="BY107" s="120"/>
      <c r="BZ107" s="120"/>
      <c r="CA107" s="120"/>
      <c r="CB107" s="120"/>
      <c r="CC107" s="120"/>
      <c r="CD107" s="120"/>
      <c r="CE107" s="120"/>
      <c r="CF107" s="120"/>
      <c r="CG107" s="120"/>
      <c r="CH107" s="120"/>
      <c r="CI107" s="120"/>
      <c r="CJ107" s="120"/>
      <c r="CK107" s="120"/>
      <c r="CL107" s="120"/>
      <c r="CM107" s="120"/>
      <c r="CN107" s="120"/>
      <c r="CO107" s="120"/>
      <c r="CP107" s="120"/>
      <c r="CQ107" s="120"/>
      <c r="CR107" s="120"/>
      <c r="CS107" s="120"/>
      <c r="CT107" s="120"/>
      <c r="CU107" s="120"/>
      <c r="CV107" s="120"/>
      <c r="CW107" s="120"/>
      <c r="CX107" s="120"/>
      <c r="CY107" s="120"/>
      <c r="CZ107" s="120"/>
      <c r="DA107" s="120"/>
      <c r="DB107" s="120"/>
      <c r="DC107" s="120"/>
      <c r="DD107" s="120"/>
      <c r="DE107" s="120"/>
      <c r="DF107" s="120"/>
      <c r="DG107" s="120"/>
      <c r="DH107" s="120"/>
      <c r="DI107" s="120"/>
      <c r="DJ107" s="120"/>
      <c r="DK107" s="120"/>
      <c r="DL107" s="120"/>
      <c r="DM107" s="120"/>
      <c r="DN107" s="120"/>
      <c r="DO107" s="120"/>
      <c r="DP107" s="120"/>
      <c r="DQ107" s="120"/>
      <c r="DR107" s="120"/>
      <c r="DS107" s="120"/>
      <c r="DT107" s="120"/>
      <c r="DU107" s="120"/>
      <c r="DV107" s="120"/>
      <c r="DW107" s="120"/>
      <c r="DX107" s="120"/>
      <c r="DY107" s="120"/>
      <c r="DZ107" s="120"/>
      <c r="EA107" s="120"/>
      <c r="EB107" s="120"/>
      <c r="EC107" s="120"/>
      <c r="ED107" s="120"/>
      <c r="EE107" s="120"/>
      <c r="EF107" s="120"/>
      <c r="EG107" s="120"/>
      <c r="EH107" s="120"/>
      <c r="EI107" s="120"/>
      <c r="EJ107" s="120"/>
      <c r="EK107" s="120"/>
      <c r="EL107" s="120"/>
      <c r="EM107" s="120"/>
      <c r="EN107" s="120"/>
      <c r="EO107" s="120"/>
      <c r="EP107" s="120"/>
      <c r="EQ107" s="120"/>
      <c r="ER107" s="120"/>
      <c r="ES107" s="120"/>
      <c r="ET107" s="120"/>
      <c r="EU107" s="120"/>
      <c r="EV107" s="120"/>
      <c r="EW107" s="120"/>
      <c r="EX107" s="120"/>
      <c r="EY107" s="120"/>
      <c r="EZ107" s="120"/>
      <c r="FA107" s="120"/>
      <c r="FB107" s="120"/>
      <c r="FC107" s="120"/>
      <c r="FD107" s="120"/>
      <c r="FE107" s="120"/>
      <c r="FF107" s="120"/>
      <c r="FG107" s="120"/>
      <c r="FH107" s="120"/>
      <c r="FI107" s="120"/>
      <c r="FJ107" s="120"/>
      <c r="FK107" s="120"/>
      <c r="FL107" s="120"/>
      <c r="FM107" s="120"/>
      <c r="FN107" s="120"/>
      <c r="FO107" s="120"/>
      <c r="FP107" s="120"/>
      <c r="FQ107" s="120"/>
      <c r="FR107" s="120"/>
      <c r="FS107" s="120"/>
      <c r="FT107" s="120"/>
      <c r="FU107" s="120"/>
      <c r="FV107" s="120"/>
      <c r="FW107" s="120"/>
      <c r="FX107" s="120"/>
      <c r="FY107" s="120"/>
      <c r="FZ107" s="120"/>
      <c r="GA107" s="120"/>
      <c r="GB107" s="120"/>
      <c r="GC107" s="120"/>
      <c r="GD107" s="120"/>
      <c r="GE107" s="120"/>
      <c r="GF107" s="120"/>
      <c r="GG107" s="120"/>
      <c r="GH107" s="120"/>
      <c r="GI107" s="120"/>
      <c r="GJ107" s="120"/>
      <c r="GK107" s="120"/>
      <c r="GL107" s="120"/>
      <c r="GM107" s="120"/>
      <c r="GN107" s="120"/>
      <c r="GO107" s="120"/>
      <c r="GP107" s="120"/>
      <c r="GQ107" s="120"/>
      <c r="GR107" s="120"/>
      <c r="GS107" s="120"/>
      <c r="GT107" s="120"/>
      <c r="GU107" s="120"/>
      <c r="GV107" s="120"/>
      <c r="GW107" s="120"/>
      <c r="GX107" s="120"/>
      <c r="GY107" s="120"/>
      <c r="GZ107" s="120"/>
      <c r="HA107" s="120"/>
      <c r="HB107" s="120"/>
      <c r="HC107" s="120"/>
      <c r="HD107" s="120"/>
      <c r="HE107" s="120"/>
      <c r="HF107" s="120"/>
      <c r="HG107" s="120"/>
      <c r="HH107" s="120"/>
      <c r="HI107" s="120"/>
      <c r="HJ107" s="120"/>
      <c r="HK107" s="120"/>
      <c r="HL107" s="120"/>
      <c r="HM107" s="120"/>
      <c r="HN107" s="120"/>
      <c r="HO107" s="120"/>
      <c r="HP107" s="120"/>
      <c r="HQ107" s="120"/>
      <c r="HR107" s="120"/>
      <c r="HS107" s="120"/>
      <c r="HT107" s="120"/>
      <c r="HU107" s="120"/>
      <c r="HV107" s="120"/>
      <c r="HW107" s="120"/>
      <c r="HX107" s="120"/>
      <c r="HY107" s="120"/>
      <c r="HZ107" s="120"/>
      <c r="IA107" s="120"/>
      <c r="IB107" s="120"/>
      <c r="IC107" s="120"/>
      <c r="ID107" s="120"/>
      <c r="IE107" s="120"/>
      <c r="IF107" s="120"/>
      <c r="IG107" s="120"/>
      <c r="IH107" s="120"/>
      <c r="II107" s="120"/>
      <c r="IJ107" s="120"/>
      <c r="IK107" s="120"/>
      <c r="IL107" s="120"/>
      <c r="IM107" s="120"/>
      <c r="IN107" s="120"/>
      <c r="IO107" s="120"/>
      <c r="IP107" s="120"/>
      <c r="IQ107" s="120"/>
      <c r="IR107" s="120"/>
      <c r="IS107" s="120"/>
      <c r="IT107" s="120"/>
      <c r="IU107" s="120"/>
      <c r="IV107" s="120"/>
    </row>
    <row r="108" spans="1:256" x14ac:dyDescent="0.3">
      <c r="A108" s="191" t="s">
        <v>42</v>
      </c>
      <c r="B108" s="192"/>
      <c r="C108" s="192"/>
      <c r="D108" s="192"/>
      <c r="E108" s="192"/>
      <c r="F108" s="192"/>
      <c r="G108" s="192"/>
      <c r="H108" s="193"/>
    </row>
    <row r="109" spans="1:256" ht="11.25" customHeight="1" x14ac:dyDescent="0.25">
      <c r="A109" s="178" t="s">
        <v>3</v>
      </c>
      <c r="B109" s="178" t="s">
        <v>4</v>
      </c>
      <c r="C109" s="179" t="s">
        <v>5</v>
      </c>
      <c r="D109" s="179" t="s">
        <v>6</v>
      </c>
      <c r="E109" s="179" t="s">
        <v>7</v>
      </c>
      <c r="F109" s="4" t="s">
        <v>8</v>
      </c>
      <c r="G109" s="5" t="s">
        <v>9</v>
      </c>
      <c r="H109" s="179" t="s">
        <v>10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</row>
    <row r="110" spans="1:256" x14ac:dyDescent="0.3">
      <c r="A110" s="194" t="s">
        <v>11</v>
      </c>
      <c r="B110" s="194"/>
      <c r="C110" s="194"/>
      <c r="D110" s="194"/>
      <c r="E110" s="194"/>
      <c r="F110" s="194"/>
      <c r="G110" s="194"/>
      <c r="H110" s="194"/>
    </row>
    <row r="111" spans="1:256" ht="13.5" customHeight="1" x14ac:dyDescent="0.25">
      <c r="A111" s="7" t="s">
        <v>65</v>
      </c>
      <c r="B111" s="8">
        <v>50</v>
      </c>
      <c r="C111" s="47">
        <v>0.35</v>
      </c>
      <c r="D111" s="47">
        <v>0.05</v>
      </c>
      <c r="E111" s="47">
        <v>0.95</v>
      </c>
      <c r="F111" s="47">
        <v>6</v>
      </c>
      <c r="G111" s="10" t="s">
        <v>66</v>
      </c>
      <c r="H111" s="39" t="s">
        <v>45</v>
      </c>
    </row>
    <row r="112" spans="1:256" s="16" customFormat="1" ht="12" customHeight="1" x14ac:dyDescent="0.25">
      <c r="A112" s="35" t="s">
        <v>253</v>
      </c>
      <c r="B112" s="69">
        <v>90</v>
      </c>
      <c r="C112" s="43">
        <v>20.8</v>
      </c>
      <c r="D112" s="43">
        <v>12.1</v>
      </c>
      <c r="E112" s="43">
        <v>5.01</v>
      </c>
      <c r="F112" s="43">
        <v>223.2</v>
      </c>
      <c r="G112" s="70" t="s">
        <v>96</v>
      </c>
      <c r="H112" s="38" t="s">
        <v>97</v>
      </c>
    </row>
    <row r="113" spans="1:256" x14ac:dyDescent="0.25">
      <c r="A113" s="26" t="s">
        <v>49</v>
      </c>
      <c r="B113" s="18">
        <v>150</v>
      </c>
      <c r="C113" s="104">
        <v>3.06</v>
      </c>
      <c r="D113" s="104">
        <v>4.8</v>
      </c>
      <c r="E113" s="104">
        <v>20.440000000000001</v>
      </c>
      <c r="F113" s="104">
        <v>137.25</v>
      </c>
      <c r="G113" s="18" t="s">
        <v>50</v>
      </c>
      <c r="H113" s="26" t="s">
        <v>51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</row>
    <row r="114" spans="1:256" x14ac:dyDescent="0.25">
      <c r="A114" s="20" t="s">
        <v>254</v>
      </c>
      <c r="B114" s="49">
        <v>200</v>
      </c>
      <c r="C114" s="9">
        <v>0.13</v>
      </c>
      <c r="D114" s="9">
        <v>0.05</v>
      </c>
      <c r="E114" s="9">
        <v>14.11</v>
      </c>
      <c r="F114" s="9">
        <v>59.94</v>
      </c>
      <c r="G114" s="52" t="s">
        <v>256</v>
      </c>
      <c r="H114" s="39" t="s">
        <v>255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</row>
    <row r="115" spans="1:256" x14ac:dyDescent="0.25">
      <c r="A115" s="24" t="s">
        <v>40</v>
      </c>
      <c r="B115" s="21">
        <v>20</v>
      </c>
      <c r="C115" s="84">
        <v>1.3</v>
      </c>
      <c r="D115" s="84">
        <v>0.2</v>
      </c>
      <c r="E115" s="84">
        <v>8.6</v>
      </c>
      <c r="F115" s="84">
        <v>43</v>
      </c>
      <c r="G115" s="42">
        <v>11</v>
      </c>
      <c r="H115" s="26" t="s">
        <v>41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</row>
    <row r="116" spans="1:256" x14ac:dyDescent="0.3">
      <c r="A116" s="27" t="s">
        <v>26</v>
      </c>
      <c r="B116" s="178">
        <f>SUM(B111:B115)</f>
        <v>510</v>
      </c>
      <c r="C116" s="28">
        <f>SUM(C111:C115)</f>
        <v>25.64</v>
      </c>
      <c r="D116" s="28">
        <f>SUM(D111:D115)</f>
        <v>17.2</v>
      </c>
      <c r="E116" s="28">
        <f>SUM(E111:E115)</f>
        <v>49.110000000000007</v>
      </c>
      <c r="F116" s="28">
        <f>SUM(F111:F115)</f>
        <v>469.39</v>
      </c>
      <c r="G116" s="29"/>
      <c r="H116" s="53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  <c r="HG116" s="54"/>
      <c r="HH116" s="54"/>
      <c r="HI116" s="54"/>
      <c r="HJ116" s="54"/>
      <c r="HK116" s="54"/>
      <c r="HL116" s="54"/>
      <c r="HM116" s="54"/>
      <c r="HN116" s="54"/>
      <c r="HO116" s="54"/>
      <c r="HP116" s="54"/>
      <c r="HQ116" s="54"/>
      <c r="HR116" s="54"/>
      <c r="HS116" s="54"/>
      <c r="HT116" s="54"/>
      <c r="HU116" s="54"/>
      <c r="HV116" s="54"/>
      <c r="HW116" s="54"/>
      <c r="HX116" s="54"/>
      <c r="HY116" s="54"/>
      <c r="HZ116" s="54"/>
      <c r="IA116" s="54"/>
      <c r="IB116" s="54"/>
      <c r="IC116" s="54"/>
      <c r="ID116" s="54"/>
      <c r="IE116" s="54"/>
      <c r="IF116" s="54"/>
      <c r="IG116" s="54"/>
      <c r="IH116" s="54"/>
      <c r="II116" s="54"/>
      <c r="IJ116" s="54"/>
      <c r="IK116" s="54"/>
      <c r="IL116" s="54"/>
      <c r="IM116" s="54"/>
      <c r="IN116" s="54"/>
      <c r="IO116" s="54"/>
      <c r="IP116" s="54"/>
      <c r="IQ116" s="54"/>
      <c r="IR116" s="54"/>
      <c r="IS116" s="54"/>
      <c r="IT116" s="54"/>
      <c r="IU116" s="54"/>
      <c r="IV116" s="54"/>
    </row>
    <row r="117" spans="1:256" s="16" customFormat="1" x14ac:dyDescent="0.25">
      <c r="A117" s="186" t="s">
        <v>273</v>
      </c>
      <c r="B117" s="187"/>
      <c r="C117" s="187"/>
      <c r="D117" s="187"/>
      <c r="E117" s="187"/>
      <c r="F117" s="187"/>
      <c r="G117" s="187"/>
      <c r="H117" s="188"/>
    </row>
    <row r="118" spans="1:256" s="115" customFormat="1" x14ac:dyDescent="0.3">
      <c r="A118" s="45" t="s">
        <v>195</v>
      </c>
      <c r="B118" s="12">
        <v>100</v>
      </c>
      <c r="C118" s="44">
        <v>12.78</v>
      </c>
      <c r="D118" s="44">
        <v>14.16</v>
      </c>
      <c r="E118" s="44">
        <v>37.659999999999997</v>
      </c>
      <c r="F118" s="44">
        <v>333</v>
      </c>
      <c r="G118" s="14" t="s">
        <v>196</v>
      </c>
      <c r="H118" s="45" t="s">
        <v>197</v>
      </c>
    </row>
    <row r="119" spans="1:256" s="115" customFormat="1" ht="10.5" customHeight="1" x14ac:dyDescent="0.3">
      <c r="A119" s="45" t="s">
        <v>37</v>
      </c>
      <c r="B119" s="112">
        <v>215</v>
      </c>
      <c r="C119" s="36">
        <v>7.0000000000000007E-2</v>
      </c>
      <c r="D119" s="36">
        <v>0.02</v>
      </c>
      <c r="E119" s="113">
        <v>15</v>
      </c>
      <c r="F119" s="36">
        <v>60</v>
      </c>
      <c r="G119" s="114" t="s">
        <v>38</v>
      </c>
      <c r="H119" s="98" t="s">
        <v>39</v>
      </c>
    </row>
    <row r="120" spans="1:256" s="16" customFormat="1" x14ac:dyDescent="0.25">
      <c r="A120" s="116" t="s">
        <v>26</v>
      </c>
      <c r="B120" s="117">
        <f>SUM(B118:B119)</f>
        <v>315</v>
      </c>
      <c r="C120" s="117">
        <f>SUM(C118:C119)</f>
        <v>12.85</v>
      </c>
      <c r="D120" s="117">
        <f>SUM(D118:D119)</f>
        <v>14.18</v>
      </c>
      <c r="E120" s="117">
        <f>SUM(E118:E119)</f>
        <v>52.66</v>
      </c>
      <c r="F120" s="117">
        <f>SUM(F118:F119)</f>
        <v>393</v>
      </c>
      <c r="G120" s="118"/>
      <c r="H120" s="119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20"/>
      <c r="BS120" s="120"/>
      <c r="BT120" s="120"/>
      <c r="BU120" s="120"/>
      <c r="BV120" s="120"/>
      <c r="BW120" s="120"/>
      <c r="BX120" s="120"/>
      <c r="BY120" s="120"/>
      <c r="BZ120" s="120"/>
      <c r="CA120" s="120"/>
      <c r="CB120" s="120"/>
      <c r="CC120" s="120"/>
      <c r="CD120" s="120"/>
      <c r="CE120" s="120"/>
      <c r="CF120" s="120"/>
      <c r="CG120" s="120"/>
      <c r="CH120" s="120"/>
      <c r="CI120" s="120"/>
      <c r="CJ120" s="120"/>
      <c r="CK120" s="120"/>
      <c r="CL120" s="120"/>
      <c r="CM120" s="120"/>
      <c r="CN120" s="120"/>
      <c r="CO120" s="120"/>
      <c r="CP120" s="120"/>
      <c r="CQ120" s="120"/>
      <c r="CR120" s="120"/>
      <c r="CS120" s="120"/>
      <c r="CT120" s="120"/>
      <c r="CU120" s="120"/>
      <c r="CV120" s="120"/>
      <c r="CW120" s="120"/>
      <c r="CX120" s="120"/>
      <c r="CY120" s="120"/>
      <c r="CZ120" s="120"/>
      <c r="DA120" s="120"/>
      <c r="DB120" s="120"/>
      <c r="DC120" s="120"/>
      <c r="DD120" s="120"/>
      <c r="DE120" s="120"/>
      <c r="DF120" s="120"/>
      <c r="DG120" s="120"/>
      <c r="DH120" s="120"/>
      <c r="DI120" s="120"/>
      <c r="DJ120" s="120"/>
      <c r="DK120" s="120"/>
      <c r="DL120" s="120"/>
      <c r="DM120" s="120"/>
      <c r="DN120" s="120"/>
      <c r="DO120" s="120"/>
      <c r="DP120" s="120"/>
      <c r="DQ120" s="120"/>
      <c r="DR120" s="120"/>
      <c r="DS120" s="120"/>
      <c r="DT120" s="120"/>
      <c r="DU120" s="120"/>
      <c r="DV120" s="120"/>
      <c r="DW120" s="120"/>
      <c r="DX120" s="120"/>
      <c r="DY120" s="120"/>
      <c r="DZ120" s="120"/>
      <c r="EA120" s="120"/>
      <c r="EB120" s="120"/>
      <c r="EC120" s="120"/>
      <c r="ED120" s="120"/>
      <c r="EE120" s="120"/>
      <c r="EF120" s="120"/>
      <c r="EG120" s="120"/>
      <c r="EH120" s="120"/>
      <c r="EI120" s="120"/>
      <c r="EJ120" s="120"/>
      <c r="EK120" s="120"/>
      <c r="EL120" s="120"/>
      <c r="EM120" s="120"/>
      <c r="EN120" s="120"/>
      <c r="EO120" s="120"/>
      <c r="EP120" s="120"/>
      <c r="EQ120" s="120"/>
      <c r="ER120" s="120"/>
      <c r="ES120" s="120"/>
      <c r="ET120" s="120"/>
      <c r="EU120" s="120"/>
      <c r="EV120" s="120"/>
      <c r="EW120" s="120"/>
      <c r="EX120" s="120"/>
      <c r="EY120" s="120"/>
      <c r="EZ120" s="120"/>
      <c r="FA120" s="120"/>
      <c r="FB120" s="120"/>
      <c r="FC120" s="120"/>
      <c r="FD120" s="120"/>
      <c r="FE120" s="120"/>
      <c r="FF120" s="120"/>
      <c r="FG120" s="120"/>
      <c r="FH120" s="120"/>
      <c r="FI120" s="120"/>
      <c r="FJ120" s="120"/>
      <c r="FK120" s="120"/>
      <c r="FL120" s="120"/>
      <c r="FM120" s="120"/>
      <c r="FN120" s="120"/>
      <c r="FO120" s="120"/>
      <c r="FP120" s="120"/>
      <c r="FQ120" s="120"/>
      <c r="FR120" s="120"/>
      <c r="FS120" s="120"/>
      <c r="FT120" s="120"/>
      <c r="FU120" s="120"/>
      <c r="FV120" s="120"/>
      <c r="FW120" s="120"/>
      <c r="FX120" s="120"/>
      <c r="FY120" s="120"/>
      <c r="FZ120" s="120"/>
      <c r="GA120" s="120"/>
      <c r="GB120" s="120"/>
      <c r="GC120" s="120"/>
      <c r="GD120" s="120"/>
      <c r="GE120" s="120"/>
      <c r="GF120" s="120"/>
      <c r="GG120" s="120"/>
      <c r="GH120" s="120"/>
      <c r="GI120" s="120"/>
      <c r="GJ120" s="120"/>
      <c r="GK120" s="120"/>
      <c r="GL120" s="120"/>
      <c r="GM120" s="120"/>
      <c r="GN120" s="120"/>
      <c r="GO120" s="120"/>
      <c r="GP120" s="120"/>
      <c r="GQ120" s="120"/>
      <c r="GR120" s="120"/>
      <c r="GS120" s="120"/>
      <c r="GT120" s="120"/>
      <c r="GU120" s="120"/>
      <c r="GV120" s="120"/>
      <c r="GW120" s="120"/>
      <c r="GX120" s="120"/>
      <c r="GY120" s="120"/>
      <c r="GZ120" s="120"/>
      <c r="HA120" s="120"/>
      <c r="HB120" s="120"/>
      <c r="HC120" s="120"/>
      <c r="HD120" s="120"/>
      <c r="HE120" s="120"/>
      <c r="HF120" s="120"/>
      <c r="HG120" s="120"/>
      <c r="HH120" s="120"/>
      <c r="HI120" s="120"/>
      <c r="HJ120" s="120"/>
      <c r="HK120" s="120"/>
      <c r="HL120" s="120"/>
      <c r="HM120" s="120"/>
      <c r="HN120" s="120"/>
      <c r="HO120" s="120"/>
      <c r="HP120" s="120"/>
      <c r="HQ120" s="120"/>
      <c r="HR120" s="120"/>
      <c r="HS120" s="120"/>
      <c r="HT120" s="120"/>
      <c r="HU120" s="120"/>
      <c r="HV120" s="120"/>
      <c r="HW120" s="120"/>
      <c r="HX120" s="120"/>
      <c r="HY120" s="120"/>
      <c r="HZ120" s="120"/>
      <c r="IA120" s="120"/>
      <c r="IB120" s="120"/>
      <c r="IC120" s="120"/>
      <c r="ID120" s="120"/>
      <c r="IE120" s="120"/>
      <c r="IF120" s="120"/>
      <c r="IG120" s="120"/>
      <c r="IH120" s="120"/>
      <c r="II120" s="120"/>
      <c r="IJ120" s="120"/>
      <c r="IK120" s="120"/>
      <c r="IL120" s="120"/>
      <c r="IM120" s="120"/>
      <c r="IN120" s="120"/>
      <c r="IO120" s="120"/>
      <c r="IP120" s="120"/>
      <c r="IQ120" s="120"/>
      <c r="IR120" s="120"/>
      <c r="IS120" s="120"/>
      <c r="IT120" s="120"/>
      <c r="IU120" s="120"/>
      <c r="IV120" s="120"/>
    </row>
    <row r="121" spans="1:256" x14ac:dyDescent="0.3">
      <c r="A121" s="191" t="s">
        <v>52</v>
      </c>
      <c r="B121" s="192"/>
      <c r="C121" s="192"/>
      <c r="D121" s="192"/>
      <c r="E121" s="192"/>
      <c r="F121" s="192"/>
      <c r="G121" s="192"/>
      <c r="H121" s="193"/>
    </row>
    <row r="122" spans="1:256" ht="12" customHeight="1" x14ac:dyDescent="0.25">
      <c r="A122" s="178" t="s">
        <v>3</v>
      </c>
      <c r="B122" s="178" t="s">
        <v>4</v>
      </c>
      <c r="C122" s="179" t="s">
        <v>5</v>
      </c>
      <c r="D122" s="179" t="s">
        <v>6</v>
      </c>
      <c r="E122" s="179" t="s">
        <v>7</v>
      </c>
      <c r="F122" s="4" t="s">
        <v>8</v>
      </c>
      <c r="G122" s="5" t="s">
        <v>9</v>
      </c>
      <c r="H122" s="179" t="s">
        <v>10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</row>
    <row r="123" spans="1:256" x14ac:dyDescent="0.3">
      <c r="A123" s="186" t="s">
        <v>11</v>
      </c>
      <c r="B123" s="187"/>
      <c r="C123" s="190"/>
      <c r="D123" s="190"/>
      <c r="E123" s="190"/>
      <c r="F123" s="190"/>
      <c r="G123" s="187"/>
      <c r="H123" s="188"/>
    </row>
    <row r="124" spans="1:256" ht="12.75" customHeight="1" x14ac:dyDescent="0.3">
      <c r="A124" s="30" t="s">
        <v>257</v>
      </c>
      <c r="B124" s="32">
        <v>100</v>
      </c>
      <c r="C124" s="9">
        <v>0.88</v>
      </c>
      <c r="D124" s="9">
        <v>10.130000000000001</v>
      </c>
      <c r="E124" s="9">
        <v>3.02</v>
      </c>
      <c r="F124" s="9">
        <v>106.25</v>
      </c>
      <c r="G124" s="33" t="s">
        <v>259</v>
      </c>
      <c r="H124" s="11" t="s">
        <v>258</v>
      </c>
    </row>
    <row r="125" spans="1:256" s="16" customFormat="1" ht="23.25" customHeight="1" x14ac:dyDescent="0.25">
      <c r="A125" s="35" t="s">
        <v>230</v>
      </c>
      <c r="B125" s="69">
        <v>150</v>
      </c>
      <c r="C125" s="108">
        <v>18.63</v>
      </c>
      <c r="D125" s="108">
        <v>9.5299999999999994</v>
      </c>
      <c r="E125" s="108">
        <v>41.77</v>
      </c>
      <c r="F125" s="108">
        <v>331.5</v>
      </c>
      <c r="G125" s="70" t="s">
        <v>231</v>
      </c>
      <c r="H125" s="35" t="s">
        <v>232</v>
      </c>
    </row>
    <row r="126" spans="1:256" x14ac:dyDescent="0.25">
      <c r="A126" s="75" t="s">
        <v>102</v>
      </c>
      <c r="B126" s="8">
        <v>50</v>
      </c>
      <c r="C126" s="84">
        <v>3.54</v>
      </c>
      <c r="D126" s="84">
        <v>6.57</v>
      </c>
      <c r="E126" s="84">
        <v>27.87</v>
      </c>
      <c r="F126" s="84">
        <v>185</v>
      </c>
      <c r="G126" s="76" t="s">
        <v>84</v>
      </c>
      <c r="H126" s="34" t="s">
        <v>85</v>
      </c>
    </row>
    <row r="127" spans="1:256" x14ac:dyDescent="0.25">
      <c r="A127" s="26" t="s">
        <v>37</v>
      </c>
      <c r="B127" s="18">
        <v>215</v>
      </c>
      <c r="C127" s="18">
        <v>7.0000000000000007E-2</v>
      </c>
      <c r="D127" s="18">
        <v>0.02</v>
      </c>
      <c r="E127" s="18">
        <v>15</v>
      </c>
      <c r="F127" s="18">
        <v>60</v>
      </c>
      <c r="G127" s="22" t="s">
        <v>38</v>
      </c>
      <c r="H127" s="40" t="s">
        <v>39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</row>
    <row r="128" spans="1:256" x14ac:dyDescent="0.25">
      <c r="A128" s="24" t="s">
        <v>23</v>
      </c>
      <c r="B128" s="25">
        <v>20</v>
      </c>
      <c r="C128" s="21">
        <f>3.2/2</f>
        <v>1.6</v>
      </c>
      <c r="D128" s="21">
        <f>0.4/2</f>
        <v>0.2</v>
      </c>
      <c r="E128" s="21">
        <f>20.4/2</f>
        <v>10.199999999999999</v>
      </c>
      <c r="F128" s="21">
        <v>50</v>
      </c>
      <c r="G128" s="18" t="s">
        <v>24</v>
      </c>
      <c r="H128" s="26" t="s">
        <v>25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</row>
    <row r="129" spans="1:256" x14ac:dyDescent="0.3">
      <c r="A129" s="27" t="s">
        <v>26</v>
      </c>
      <c r="B129" s="178">
        <f>SUM(B124:B128)</f>
        <v>535</v>
      </c>
      <c r="C129" s="28">
        <f>SUM(C124:C128)</f>
        <v>24.72</v>
      </c>
      <c r="D129" s="28">
        <f>SUM(D124:D128)</f>
        <v>26.45</v>
      </c>
      <c r="E129" s="28">
        <f>SUM(E124:E128)</f>
        <v>97.860000000000014</v>
      </c>
      <c r="F129" s="28">
        <f>SUM(F124:F128)</f>
        <v>732.75</v>
      </c>
      <c r="G129" s="29"/>
      <c r="H129" s="53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/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/>
      <c r="FG129" s="54"/>
      <c r="FH129" s="54"/>
      <c r="FI129" s="54"/>
      <c r="FJ129" s="54"/>
      <c r="FK129" s="54"/>
      <c r="FL129" s="54"/>
      <c r="FM129" s="54"/>
      <c r="FN129" s="54"/>
      <c r="FO129" s="54"/>
      <c r="FP129" s="54"/>
      <c r="FQ129" s="54"/>
      <c r="FR129" s="54"/>
      <c r="FS129" s="54"/>
      <c r="FT129" s="54"/>
      <c r="FU129" s="54"/>
      <c r="FV129" s="54"/>
      <c r="FW129" s="54"/>
      <c r="FX129" s="54"/>
      <c r="FY129" s="54"/>
      <c r="FZ129" s="54"/>
      <c r="GA129" s="54"/>
      <c r="GB129" s="54"/>
      <c r="GC129" s="54"/>
      <c r="GD129" s="54"/>
      <c r="GE129" s="54"/>
      <c r="GF129" s="54"/>
      <c r="GG129" s="54"/>
      <c r="GH129" s="54"/>
      <c r="GI129" s="54"/>
      <c r="GJ129" s="54"/>
      <c r="GK129" s="54"/>
      <c r="GL129" s="54"/>
      <c r="GM129" s="54"/>
      <c r="GN129" s="54"/>
      <c r="GO129" s="54"/>
      <c r="GP129" s="54"/>
      <c r="GQ129" s="54"/>
      <c r="GR129" s="54"/>
      <c r="GS129" s="54"/>
      <c r="GT129" s="54"/>
      <c r="GU129" s="54"/>
      <c r="GV129" s="54"/>
      <c r="GW129" s="54"/>
      <c r="GX129" s="54"/>
      <c r="GY129" s="54"/>
      <c r="GZ129" s="54"/>
      <c r="HA129" s="54"/>
      <c r="HB129" s="54"/>
      <c r="HC129" s="54"/>
      <c r="HD129" s="54"/>
      <c r="HE129" s="54"/>
      <c r="HF129" s="54"/>
      <c r="HG129" s="54"/>
      <c r="HH129" s="54"/>
      <c r="HI129" s="54"/>
      <c r="HJ129" s="54"/>
      <c r="HK129" s="54"/>
      <c r="HL129" s="54"/>
      <c r="HM129" s="54"/>
      <c r="HN129" s="54"/>
      <c r="HO129" s="54"/>
      <c r="HP129" s="54"/>
      <c r="HQ129" s="54"/>
      <c r="HR129" s="54"/>
      <c r="HS129" s="54"/>
      <c r="HT129" s="54"/>
      <c r="HU129" s="54"/>
      <c r="HV129" s="54"/>
      <c r="HW129" s="54"/>
      <c r="HX129" s="54"/>
      <c r="HY129" s="54"/>
      <c r="HZ129" s="54"/>
      <c r="IA129" s="54"/>
      <c r="IB129" s="54"/>
      <c r="IC129" s="54"/>
      <c r="ID129" s="54"/>
      <c r="IE129" s="54"/>
      <c r="IF129" s="54"/>
      <c r="IG129" s="54"/>
      <c r="IH129" s="54"/>
      <c r="II129" s="54"/>
      <c r="IJ129" s="54"/>
      <c r="IK129" s="54"/>
      <c r="IL129" s="54"/>
      <c r="IM129" s="54"/>
      <c r="IN129" s="54"/>
      <c r="IO129" s="54"/>
      <c r="IP129" s="54"/>
      <c r="IQ129" s="54"/>
      <c r="IR129" s="54"/>
      <c r="IS129" s="54"/>
      <c r="IT129" s="54"/>
      <c r="IU129" s="54"/>
      <c r="IV129" s="54"/>
    </row>
    <row r="130" spans="1:256" s="16" customFormat="1" x14ac:dyDescent="0.25">
      <c r="A130" s="186" t="s">
        <v>273</v>
      </c>
      <c r="B130" s="187"/>
      <c r="C130" s="187"/>
      <c r="D130" s="187"/>
      <c r="E130" s="187"/>
      <c r="F130" s="187"/>
      <c r="G130" s="187"/>
      <c r="H130" s="188"/>
    </row>
    <row r="131" spans="1:256" s="115" customFormat="1" x14ac:dyDescent="0.25">
      <c r="A131" s="100" t="s">
        <v>262</v>
      </c>
      <c r="B131" s="69">
        <v>100</v>
      </c>
      <c r="C131" s="107">
        <v>8.5</v>
      </c>
      <c r="D131" s="107">
        <v>7.98</v>
      </c>
      <c r="E131" s="13">
        <v>38.880000000000003</v>
      </c>
      <c r="F131" s="13">
        <v>244.8</v>
      </c>
      <c r="G131" s="121" t="s">
        <v>185</v>
      </c>
      <c r="H131" s="15" t="s">
        <v>186</v>
      </c>
    </row>
    <row r="132" spans="1:256" s="115" customFormat="1" ht="10.5" customHeight="1" x14ac:dyDescent="0.3">
      <c r="A132" s="45" t="s">
        <v>37</v>
      </c>
      <c r="B132" s="112">
        <v>215</v>
      </c>
      <c r="C132" s="36">
        <v>7.0000000000000007E-2</v>
      </c>
      <c r="D132" s="36">
        <v>0.02</v>
      </c>
      <c r="E132" s="113">
        <v>15</v>
      </c>
      <c r="F132" s="36">
        <v>60</v>
      </c>
      <c r="G132" s="114" t="s">
        <v>38</v>
      </c>
      <c r="H132" s="98" t="s">
        <v>39</v>
      </c>
    </row>
    <row r="133" spans="1:256" s="16" customFormat="1" x14ac:dyDescent="0.25">
      <c r="A133" s="116" t="s">
        <v>26</v>
      </c>
      <c r="B133" s="117">
        <f>SUM(B131:B132)</f>
        <v>315</v>
      </c>
      <c r="C133" s="117">
        <f>SUM(C131:C132)</f>
        <v>8.57</v>
      </c>
      <c r="D133" s="117">
        <f>SUM(D131:D132)</f>
        <v>8</v>
      </c>
      <c r="E133" s="117">
        <f>SUM(E131:E132)</f>
        <v>53.88</v>
      </c>
      <c r="F133" s="117">
        <f>SUM(F131:F132)</f>
        <v>304.8</v>
      </c>
      <c r="G133" s="118"/>
      <c r="H133" s="119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20"/>
      <c r="BS133" s="120"/>
      <c r="BT133" s="120"/>
      <c r="BU133" s="120"/>
      <c r="BV133" s="120"/>
      <c r="BW133" s="120"/>
      <c r="BX133" s="120"/>
      <c r="BY133" s="120"/>
      <c r="BZ133" s="120"/>
      <c r="CA133" s="120"/>
      <c r="CB133" s="120"/>
      <c r="CC133" s="120"/>
      <c r="CD133" s="120"/>
      <c r="CE133" s="120"/>
      <c r="CF133" s="120"/>
      <c r="CG133" s="120"/>
      <c r="CH133" s="120"/>
      <c r="CI133" s="120"/>
      <c r="CJ133" s="120"/>
      <c r="CK133" s="120"/>
      <c r="CL133" s="120"/>
      <c r="CM133" s="120"/>
      <c r="CN133" s="120"/>
      <c r="CO133" s="120"/>
      <c r="CP133" s="120"/>
      <c r="CQ133" s="120"/>
      <c r="CR133" s="120"/>
      <c r="CS133" s="120"/>
      <c r="CT133" s="120"/>
      <c r="CU133" s="120"/>
      <c r="CV133" s="120"/>
      <c r="CW133" s="120"/>
      <c r="CX133" s="120"/>
      <c r="CY133" s="120"/>
      <c r="CZ133" s="120"/>
      <c r="DA133" s="120"/>
      <c r="DB133" s="120"/>
      <c r="DC133" s="120"/>
      <c r="DD133" s="120"/>
      <c r="DE133" s="120"/>
      <c r="DF133" s="120"/>
      <c r="DG133" s="120"/>
      <c r="DH133" s="120"/>
      <c r="DI133" s="120"/>
      <c r="DJ133" s="120"/>
      <c r="DK133" s="120"/>
      <c r="DL133" s="120"/>
      <c r="DM133" s="120"/>
      <c r="DN133" s="120"/>
      <c r="DO133" s="120"/>
      <c r="DP133" s="120"/>
      <c r="DQ133" s="120"/>
      <c r="DR133" s="120"/>
      <c r="DS133" s="120"/>
      <c r="DT133" s="120"/>
      <c r="DU133" s="120"/>
      <c r="DV133" s="120"/>
      <c r="DW133" s="120"/>
      <c r="DX133" s="120"/>
      <c r="DY133" s="120"/>
      <c r="DZ133" s="120"/>
      <c r="EA133" s="120"/>
      <c r="EB133" s="120"/>
      <c r="EC133" s="120"/>
      <c r="ED133" s="120"/>
      <c r="EE133" s="120"/>
      <c r="EF133" s="120"/>
      <c r="EG133" s="120"/>
      <c r="EH133" s="120"/>
      <c r="EI133" s="120"/>
      <c r="EJ133" s="120"/>
      <c r="EK133" s="120"/>
      <c r="EL133" s="120"/>
      <c r="EM133" s="120"/>
      <c r="EN133" s="120"/>
      <c r="EO133" s="120"/>
      <c r="EP133" s="120"/>
      <c r="EQ133" s="120"/>
      <c r="ER133" s="120"/>
      <c r="ES133" s="120"/>
      <c r="ET133" s="120"/>
      <c r="EU133" s="120"/>
      <c r="EV133" s="120"/>
      <c r="EW133" s="120"/>
      <c r="EX133" s="120"/>
      <c r="EY133" s="120"/>
      <c r="EZ133" s="120"/>
      <c r="FA133" s="120"/>
      <c r="FB133" s="120"/>
      <c r="FC133" s="120"/>
      <c r="FD133" s="120"/>
      <c r="FE133" s="120"/>
      <c r="FF133" s="120"/>
      <c r="FG133" s="120"/>
      <c r="FH133" s="120"/>
      <c r="FI133" s="120"/>
      <c r="FJ133" s="120"/>
      <c r="FK133" s="120"/>
      <c r="FL133" s="120"/>
      <c r="FM133" s="120"/>
      <c r="FN133" s="120"/>
      <c r="FO133" s="120"/>
      <c r="FP133" s="120"/>
      <c r="FQ133" s="120"/>
      <c r="FR133" s="120"/>
      <c r="FS133" s="120"/>
      <c r="FT133" s="120"/>
      <c r="FU133" s="120"/>
      <c r="FV133" s="120"/>
      <c r="FW133" s="120"/>
      <c r="FX133" s="120"/>
      <c r="FY133" s="120"/>
      <c r="FZ133" s="120"/>
      <c r="GA133" s="120"/>
      <c r="GB133" s="120"/>
      <c r="GC133" s="120"/>
      <c r="GD133" s="120"/>
      <c r="GE133" s="120"/>
      <c r="GF133" s="120"/>
      <c r="GG133" s="120"/>
      <c r="GH133" s="120"/>
      <c r="GI133" s="120"/>
      <c r="GJ133" s="120"/>
      <c r="GK133" s="120"/>
      <c r="GL133" s="120"/>
      <c r="GM133" s="120"/>
      <c r="GN133" s="120"/>
      <c r="GO133" s="120"/>
      <c r="GP133" s="120"/>
      <c r="GQ133" s="120"/>
      <c r="GR133" s="120"/>
      <c r="GS133" s="120"/>
      <c r="GT133" s="120"/>
      <c r="GU133" s="120"/>
      <c r="GV133" s="120"/>
      <c r="GW133" s="120"/>
      <c r="GX133" s="120"/>
      <c r="GY133" s="120"/>
      <c r="GZ133" s="120"/>
      <c r="HA133" s="120"/>
      <c r="HB133" s="120"/>
      <c r="HC133" s="120"/>
      <c r="HD133" s="120"/>
      <c r="HE133" s="120"/>
      <c r="HF133" s="120"/>
      <c r="HG133" s="120"/>
      <c r="HH133" s="120"/>
      <c r="HI133" s="120"/>
      <c r="HJ133" s="120"/>
      <c r="HK133" s="120"/>
      <c r="HL133" s="120"/>
      <c r="HM133" s="120"/>
      <c r="HN133" s="120"/>
      <c r="HO133" s="120"/>
      <c r="HP133" s="120"/>
      <c r="HQ133" s="120"/>
      <c r="HR133" s="120"/>
      <c r="HS133" s="120"/>
      <c r="HT133" s="120"/>
      <c r="HU133" s="120"/>
      <c r="HV133" s="120"/>
      <c r="HW133" s="120"/>
      <c r="HX133" s="120"/>
      <c r="HY133" s="120"/>
      <c r="HZ133" s="120"/>
      <c r="IA133" s="120"/>
      <c r="IB133" s="120"/>
      <c r="IC133" s="120"/>
      <c r="ID133" s="120"/>
      <c r="IE133" s="120"/>
      <c r="IF133" s="120"/>
      <c r="IG133" s="120"/>
      <c r="IH133" s="120"/>
      <c r="II133" s="120"/>
      <c r="IJ133" s="120"/>
      <c r="IK133" s="120"/>
      <c r="IL133" s="120"/>
      <c r="IM133" s="120"/>
      <c r="IN133" s="120"/>
      <c r="IO133" s="120"/>
      <c r="IP133" s="120"/>
      <c r="IQ133" s="120"/>
      <c r="IR133" s="120"/>
      <c r="IS133" s="120"/>
      <c r="IT133" s="120"/>
      <c r="IU133" s="120"/>
      <c r="IV133" s="120"/>
    </row>
    <row r="134" spans="1:256" x14ac:dyDescent="0.3">
      <c r="A134" s="189" t="s">
        <v>64</v>
      </c>
      <c r="B134" s="189"/>
      <c r="C134" s="189"/>
      <c r="D134" s="189"/>
      <c r="E134" s="189"/>
      <c r="F134" s="189"/>
      <c r="G134" s="189"/>
      <c r="H134" s="189"/>
    </row>
    <row r="135" spans="1:256" ht="12" customHeight="1" x14ac:dyDescent="0.25">
      <c r="A135" s="178" t="s">
        <v>3</v>
      </c>
      <c r="B135" s="178" t="s">
        <v>4</v>
      </c>
      <c r="C135" s="179" t="s">
        <v>5</v>
      </c>
      <c r="D135" s="179" t="s">
        <v>6</v>
      </c>
      <c r="E135" s="179" t="s">
        <v>7</v>
      </c>
      <c r="F135" s="4" t="s">
        <v>8</v>
      </c>
      <c r="G135" s="5" t="s">
        <v>9</v>
      </c>
      <c r="H135" s="179" t="s">
        <v>10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</row>
    <row r="136" spans="1:256" x14ac:dyDescent="0.3">
      <c r="A136" s="186" t="s">
        <v>11</v>
      </c>
      <c r="B136" s="187"/>
      <c r="C136" s="190"/>
      <c r="D136" s="190"/>
      <c r="E136" s="190"/>
      <c r="F136" s="190"/>
      <c r="G136" s="187"/>
      <c r="H136" s="188"/>
    </row>
    <row r="137" spans="1:256" x14ac:dyDescent="0.3">
      <c r="A137" s="7" t="s">
        <v>87</v>
      </c>
      <c r="B137" s="8">
        <v>100</v>
      </c>
      <c r="C137" s="9">
        <v>1.31</v>
      </c>
      <c r="D137" s="9">
        <v>3.25</v>
      </c>
      <c r="E137" s="9">
        <v>6.47</v>
      </c>
      <c r="F137" s="9">
        <v>60.4</v>
      </c>
      <c r="G137" s="10" t="s">
        <v>88</v>
      </c>
      <c r="H137" s="11" t="s">
        <v>89</v>
      </c>
    </row>
    <row r="138" spans="1:256" ht="12.75" customHeight="1" x14ac:dyDescent="0.25">
      <c r="A138" s="40" t="s">
        <v>90</v>
      </c>
      <c r="B138" s="25">
        <v>230</v>
      </c>
      <c r="C138" s="21">
        <v>18.13</v>
      </c>
      <c r="D138" s="21">
        <v>14.03</v>
      </c>
      <c r="E138" s="21">
        <v>47.61</v>
      </c>
      <c r="F138" s="21">
        <v>393.83</v>
      </c>
      <c r="G138" s="18" t="s">
        <v>91</v>
      </c>
      <c r="H138" s="67" t="s">
        <v>92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</row>
    <row r="139" spans="1:256" x14ac:dyDescent="0.25">
      <c r="A139" s="20" t="s">
        <v>20</v>
      </c>
      <c r="B139" s="21">
        <v>222</v>
      </c>
      <c r="C139" s="22">
        <v>0.13</v>
      </c>
      <c r="D139" s="22">
        <v>0.02</v>
      </c>
      <c r="E139" s="22">
        <v>15.2</v>
      </c>
      <c r="F139" s="22">
        <v>62</v>
      </c>
      <c r="G139" s="22" t="s">
        <v>21</v>
      </c>
      <c r="H139" s="23" t="s">
        <v>22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</row>
    <row r="140" spans="1:256" x14ac:dyDescent="0.25">
      <c r="A140" s="24" t="s">
        <v>40</v>
      </c>
      <c r="B140" s="21">
        <v>20</v>
      </c>
      <c r="C140" s="41">
        <v>1.3</v>
      </c>
      <c r="D140" s="41">
        <v>0.2</v>
      </c>
      <c r="E140" s="41">
        <v>8.6</v>
      </c>
      <c r="F140" s="41">
        <v>43</v>
      </c>
      <c r="G140" s="42">
        <v>11</v>
      </c>
      <c r="H140" s="26" t="s">
        <v>41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</row>
    <row r="141" spans="1:256" x14ac:dyDescent="0.3">
      <c r="A141" s="27" t="s">
        <v>26</v>
      </c>
      <c r="B141" s="178">
        <f>SUM(B137:B140)</f>
        <v>572</v>
      </c>
      <c r="C141" s="28">
        <f>SUM(C137:C140)</f>
        <v>20.869999999999997</v>
      </c>
      <c r="D141" s="28">
        <f>SUM(D137:D140)</f>
        <v>17.5</v>
      </c>
      <c r="E141" s="28">
        <f>SUM(E137:E140)</f>
        <v>77.88</v>
      </c>
      <c r="F141" s="28">
        <f>SUM(F137:F140)</f>
        <v>559.23</v>
      </c>
      <c r="G141" s="29"/>
      <c r="H141" s="53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4"/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54"/>
      <c r="GF141" s="54"/>
      <c r="GG141" s="54"/>
      <c r="GH141" s="54"/>
      <c r="GI141" s="54"/>
      <c r="GJ141" s="54"/>
      <c r="GK141" s="54"/>
      <c r="GL141" s="54"/>
      <c r="GM141" s="54"/>
      <c r="GN141" s="54"/>
      <c r="GO141" s="54"/>
      <c r="GP141" s="54"/>
      <c r="GQ141" s="54"/>
      <c r="GR141" s="54"/>
      <c r="GS141" s="54"/>
      <c r="GT141" s="54"/>
      <c r="GU141" s="54"/>
      <c r="GV141" s="54"/>
      <c r="GW141" s="54"/>
      <c r="GX141" s="54"/>
      <c r="GY141" s="54"/>
      <c r="GZ141" s="54"/>
      <c r="HA141" s="54"/>
      <c r="HB141" s="54"/>
      <c r="HC141" s="54"/>
      <c r="HD141" s="54"/>
      <c r="HE141" s="54"/>
      <c r="HF141" s="54"/>
      <c r="HG141" s="54"/>
      <c r="HH141" s="54"/>
      <c r="HI141" s="54"/>
      <c r="HJ141" s="54"/>
      <c r="HK141" s="54"/>
      <c r="HL141" s="54"/>
      <c r="HM141" s="54"/>
      <c r="HN141" s="54"/>
      <c r="HO141" s="54"/>
      <c r="HP141" s="54"/>
      <c r="HQ141" s="54"/>
      <c r="HR141" s="54"/>
      <c r="HS141" s="54"/>
      <c r="HT141" s="54"/>
      <c r="HU141" s="54"/>
      <c r="HV141" s="54"/>
      <c r="HW141" s="54"/>
      <c r="HX141" s="54"/>
      <c r="HY141" s="54"/>
      <c r="HZ141" s="54"/>
      <c r="IA141" s="54"/>
      <c r="IB141" s="54"/>
      <c r="IC141" s="54"/>
      <c r="ID141" s="54"/>
      <c r="IE141" s="54"/>
      <c r="IF141" s="54"/>
      <c r="IG141" s="54"/>
      <c r="IH141" s="54"/>
      <c r="II141" s="54"/>
      <c r="IJ141" s="54"/>
      <c r="IK141" s="54"/>
      <c r="IL141" s="54"/>
      <c r="IM141" s="54"/>
      <c r="IN141" s="54"/>
      <c r="IO141" s="54"/>
      <c r="IP141" s="54"/>
      <c r="IQ141" s="54"/>
      <c r="IR141" s="54"/>
      <c r="IS141" s="54"/>
      <c r="IT141" s="54"/>
      <c r="IU141" s="54"/>
      <c r="IV141" s="54"/>
    </row>
    <row r="142" spans="1:256" s="16" customFormat="1" x14ac:dyDescent="0.25">
      <c r="A142" s="186" t="s">
        <v>273</v>
      </c>
      <c r="B142" s="187"/>
      <c r="C142" s="187"/>
      <c r="D142" s="187"/>
      <c r="E142" s="187"/>
      <c r="F142" s="187"/>
      <c r="G142" s="187"/>
      <c r="H142" s="188"/>
    </row>
    <row r="143" spans="1:256" s="115" customFormat="1" x14ac:dyDescent="0.3">
      <c r="A143" s="35" t="s">
        <v>173</v>
      </c>
      <c r="B143" s="12">
        <v>100</v>
      </c>
      <c r="C143" s="13">
        <v>9.42</v>
      </c>
      <c r="D143" s="13">
        <v>14.84</v>
      </c>
      <c r="E143" s="13">
        <v>51.16</v>
      </c>
      <c r="F143" s="13">
        <v>376</v>
      </c>
      <c r="G143" s="14" t="s">
        <v>174</v>
      </c>
      <c r="H143" s="45" t="s">
        <v>175</v>
      </c>
    </row>
    <row r="144" spans="1:256" s="115" customFormat="1" ht="10.5" customHeight="1" x14ac:dyDescent="0.3">
      <c r="A144" s="45" t="s">
        <v>37</v>
      </c>
      <c r="B144" s="112">
        <v>215</v>
      </c>
      <c r="C144" s="36">
        <v>7.0000000000000007E-2</v>
      </c>
      <c r="D144" s="36">
        <v>0.02</v>
      </c>
      <c r="E144" s="113">
        <v>15</v>
      </c>
      <c r="F144" s="36">
        <v>60</v>
      </c>
      <c r="G144" s="114" t="s">
        <v>38</v>
      </c>
      <c r="H144" s="98" t="s">
        <v>39</v>
      </c>
    </row>
    <row r="145" spans="1:256" s="16" customFormat="1" x14ac:dyDescent="0.25">
      <c r="A145" s="116" t="s">
        <v>26</v>
      </c>
      <c r="B145" s="117">
        <f>SUM(B143:B144)</f>
        <v>315</v>
      </c>
      <c r="C145" s="117">
        <f>SUM(C143:C144)</f>
        <v>9.49</v>
      </c>
      <c r="D145" s="117">
        <f>SUM(D143:D144)</f>
        <v>14.86</v>
      </c>
      <c r="E145" s="117">
        <f>SUM(E143:E144)</f>
        <v>66.16</v>
      </c>
      <c r="F145" s="117">
        <f>SUM(F143:F144)</f>
        <v>436</v>
      </c>
      <c r="G145" s="118"/>
      <c r="H145" s="119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F145" s="120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20"/>
      <c r="BS145" s="120"/>
      <c r="BT145" s="120"/>
      <c r="BU145" s="120"/>
      <c r="BV145" s="120"/>
      <c r="BW145" s="120"/>
      <c r="BX145" s="120"/>
      <c r="BY145" s="120"/>
      <c r="BZ145" s="120"/>
      <c r="CA145" s="120"/>
      <c r="CB145" s="120"/>
      <c r="CC145" s="120"/>
      <c r="CD145" s="120"/>
      <c r="CE145" s="120"/>
      <c r="CF145" s="120"/>
      <c r="CG145" s="120"/>
      <c r="CH145" s="120"/>
      <c r="CI145" s="120"/>
      <c r="CJ145" s="120"/>
      <c r="CK145" s="120"/>
      <c r="CL145" s="120"/>
      <c r="CM145" s="120"/>
      <c r="CN145" s="120"/>
      <c r="CO145" s="120"/>
      <c r="CP145" s="120"/>
      <c r="CQ145" s="120"/>
      <c r="CR145" s="120"/>
      <c r="CS145" s="120"/>
      <c r="CT145" s="120"/>
      <c r="CU145" s="120"/>
      <c r="CV145" s="120"/>
      <c r="CW145" s="120"/>
      <c r="CX145" s="120"/>
      <c r="CY145" s="120"/>
      <c r="CZ145" s="120"/>
      <c r="DA145" s="120"/>
      <c r="DB145" s="120"/>
      <c r="DC145" s="120"/>
      <c r="DD145" s="120"/>
      <c r="DE145" s="120"/>
      <c r="DF145" s="120"/>
      <c r="DG145" s="120"/>
      <c r="DH145" s="120"/>
      <c r="DI145" s="120"/>
      <c r="DJ145" s="120"/>
      <c r="DK145" s="120"/>
      <c r="DL145" s="120"/>
      <c r="DM145" s="120"/>
      <c r="DN145" s="120"/>
      <c r="DO145" s="120"/>
      <c r="DP145" s="120"/>
      <c r="DQ145" s="120"/>
      <c r="DR145" s="120"/>
      <c r="DS145" s="120"/>
      <c r="DT145" s="120"/>
      <c r="DU145" s="120"/>
      <c r="DV145" s="120"/>
      <c r="DW145" s="120"/>
      <c r="DX145" s="120"/>
      <c r="DY145" s="120"/>
      <c r="DZ145" s="120"/>
      <c r="EA145" s="120"/>
      <c r="EB145" s="120"/>
      <c r="EC145" s="120"/>
      <c r="ED145" s="120"/>
      <c r="EE145" s="120"/>
      <c r="EF145" s="120"/>
      <c r="EG145" s="120"/>
      <c r="EH145" s="120"/>
      <c r="EI145" s="120"/>
      <c r="EJ145" s="120"/>
      <c r="EK145" s="120"/>
      <c r="EL145" s="120"/>
      <c r="EM145" s="120"/>
      <c r="EN145" s="120"/>
      <c r="EO145" s="120"/>
      <c r="EP145" s="120"/>
      <c r="EQ145" s="120"/>
      <c r="ER145" s="120"/>
      <c r="ES145" s="120"/>
      <c r="ET145" s="120"/>
      <c r="EU145" s="120"/>
      <c r="EV145" s="120"/>
      <c r="EW145" s="120"/>
      <c r="EX145" s="120"/>
      <c r="EY145" s="120"/>
      <c r="EZ145" s="120"/>
      <c r="FA145" s="120"/>
      <c r="FB145" s="120"/>
      <c r="FC145" s="120"/>
      <c r="FD145" s="120"/>
      <c r="FE145" s="120"/>
      <c r="FF145" s="120"/>
      <c r="FG145" s="120"/>
      <c r="FH145" s="120"/>
      <c r="FI145" s="120"/>
      <c r="FJ145" s="120"/>
      <c r="FK145" s="120"/>
      <c r="FL145" s="120"/>
      <c r="FM145" s="120"/>
      <c r="FN145" s="120"/>
      <c r="FO145" s="120"/>
      <c r="FP145" s="120"/>
      <c r="FQ145" s="120"/>
      <c r="FR145" s="120"/>
      <c r="FS145" s="120"/>
      <c r="FT145" s="120"/>
      <c r="FU145" s="120"/>
      <c r="FV145" s="120"/>
      <c r="FW145" s="120"/>
      <c r="FX145" s="120"/>
      <c r="FY145" s="120"/>
      <c r="FZ145" s="120"/>
      <c r="GA145" s="120"/>
      <c r="GB145" s="120"/>
      <c r="GC145" s="120"/>
      <c r="GD145" s="120"/>
      <c r="GE145" s="120"/>
      <c r="GF145" s="120"/>
      <c r="GG145" s="120"/>
      <c r="GH145" s="120"/>
      <c r="GI145" s="120"/>
      <c r="GJ145" s="120"/>
      <c r="GK145" s="120"/>
      <c r="GL145" s="120"/>
      <c r="GM145" s="120"/>
      <c r="GN145" s="120"/>
      <c r="GO145" s="120"/>
      <c r="GP145" s="120"/>
      <c r="GQ145" s="120"/>
      <c r="GR145" s="120"/>
      <c r="GS145" s="120"/>
      <c r="GT145" s="120"/>
      <c r="GU145" s="120"/>
      <c r="GV145" s="120"/>
      <c r="GW145" s="120"/>
      <c r="GX145" s="120"/>
      <c r="GY145" s="120"/>
      <c r="GZ145" s="120"/>
      <c r="HA145" s="120"/>
      <c r="HB145" s="120"/>
      <c r="HC145" s="120"/>
      <c r="HD145" s="120"/>
      <c r="HE145" s="120"/>
      <c r="HF145" s="120"/>
      <c r="HG145" s="120"/>
      <c r="HH145" s="120"/>
      <c r="HI145" s="120"/>
      <c r="HJ145" s="120"/>
      <c r="HK145" s="120"/>
      <c r="HL145" s="120"/>
      <c r="HM145" s="120"/>
      <c r="HN145" s="120"/>
      <c r="HO145" s="120"/>
      <c r="HP145" s="120"/>
      <c r="HQ145" s="120"/>
      <c r="HR145" s="120"/>
      <c r="HS145" s="120"/>
      <c r="HT145" s="120"/>
      <c r="HU145" s="120"/>
      <c r="HV145" s="120"/>
      <c r="HW145" s="120"/>
      <c r="HX145" s="120"/>
      <c r="HY145" s="120"/>
      <c r="HZ145" s="120"/>
      <c r="IA145" s="120"/>
      <c r="IB145" s="120"/>
      <c r="IC145" s="120"/>
      <c r="ID145" s="120"/>
      <c r="IE145" s="120"/>
      <c r="IF145" s="120"/>
      <c r="IG145" s="120"/>
      <c r="IH145" s="120"/>
      <c r="II145" s="120"/>
      <c r="IJ145" s="120"/>
      <c r="IK145" s="120"/>
      <c r="IL145" s="120"/>
      <c r="IM145" s="120"/>
      <c r="IN145" s="120"/>
      <c r="IO145" s="120"/>
      <c r="IP145" s="120"/>
      <c r="IQ145" s="120"/>
      <c r="IR145" s="120"/>
      <c r="IS145" s="120"/>
      <c r="IT145" s="120"/>
      <c r="IU145" s="120"/>
      <c r="IV145" s="120"/>
    </row>
    <row r="146" spans="1:256" x14ac:dyDescent="0.3">
      <c r="A146" s="191" t="s">
        <v>69</v>
      </c>
      <c r="B146" s="192"/>
      <c r="C146" s="192"/>
      <c r="D146" s="192"/>
      <c r="E146" s="192"/>
      <c r="F146" s="192"/>
      <c r="G146" s="192"/>
      <c r="H146" s="193"/>
    </row>
    <row r="147" spans="1:256" ht="11.25" customHeight="1" x14ac:dyDescent="0.25">
      <c r="A147" s="178" t="s">
        <v>3</v>
      </c>
      <c r="B147" s="178" t="s">
        <v>4</v>
      </c>
      <c r="C147" s="179" t="s">
        <v>5</v>
      </c>
      <c r="D147" s="179" t="s">
        <v>6</v>
      </c>
      <c r="E147" s="179" t="s">
        <v>7</v>
      </c>
      <c r="F147" s="4" t="s">
        <v>8</v>
      </c>
      <c r="G147" s="5" t="s">
        <v>9</v>
      </c>
      <c r="H147" s="179" t="s">
        <v>10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</row>
    <row r="148" spans="1:256" x14ac:dyDescent="0.3">
      <c r="A148" s="186" t="s">
        <v>11</v>
      </c>
      <c r="B148" s="187"/>
      <c r="C148" s="190"/>
      <c r="D148" s="190"/>
      <c r="E148" s="190"/>
      <c r="F148" s="190"/>
      <c r="G148" s="187"/>
      <c r="H148" s="188"/>
    </row>
    <row r="149" spans="1:256" ht="22.5" customHeight="1" x14ac:dyDescent="0.3">
      <c r="A149" s="30" t="s">
        <v>93</v>
      </c>
      <c r="B149" s="32">
        <v>100</v>
      </c>
      <c r="C149" s="47">
        <v>1.41</v>
      </c>
      <c r="D149" s="47">
        <v>6.01</v>
      </c>
      <c r="E149" s="47">
        <v>8.26</v>
      </c>
      <c r="F149" s="47">
        <v>92.8</v>
      </c>
      <c r="G149" s="33" t="s">
        <v>94</v>
      </c>
      <c r="H149" s="11" t="s">
        <v>95</v>
      </c>
    </row>
    <row r="150" spans="1:256" s="16" customFormat="1" x14ac:dyDescent="0.25">
      <c r="A150" s="35" t="s">
        <v>123</v>
      </c>
      <c r="B150" s="44">
        <v>250</v>
      </c>
      <c r="C150" s="107">
        <v>16.91</v>
      </c>
      <c r="D150" s="107">
        <v>19.899999999999999</v>
      </c>
      <c r="E150" s="107">
        <v>42.64</v>
      </c>
      <c r="F150" s="107">
        <v>418</v>
      </c>
      <c r="G150" s="36" t="s">
        <v>124</v>
      </c>
      <c r="H150" s="35" t="s">
        <v>125</v>
      </c>
    </row>
    <row r="151" spans="1:256" x14ac:dyDescent="0.25">
      <c r="A151" s="26" t="s">
        <v>37</v>
      </c>
      <c r="B151" s="18">
        <v>215</v>
      </c>
      <c r="C151" s="18">
        <v>7.0000000000000007E-2</v>
      </c>
      <c r="D151" s="18">
        <v>0.02</v>
      </c>
      <c r="E151" s="18">
        <v>15</v>
      </c>
      <c r="F151" s="18">
        <v>60</v>
      </c>
      <c r="G151" s="22" t="s">
        <v>38</v>
      </c>
      <c r="H151" s="40" t="s">
        <v>39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</row>
    <row r="152" spans="1:256" x14ac:dyDescent="0.25">
      <c r="A152" s="24" t="s">
        <v>23</v>
      </c>
      <c r="B152" s="25">
        <v>20</v>
      </c>
      <c r="C152" s="21">
        <f>3.2/2</f>
        <v>1.6</v>
      </c>
      <c r="D152" s="21">
        <f>0.4/2</f>
        <v>0.2</v>
      </c>
      <c r="E152" s="21">
        <f>20.4/2</f>
        <v>10.199999999999999</v>
      </c>
      <c r="F152" s="21">
        <v>50</v>
      </c>
      <c r="G152" s="18" t="s">
        <v>24</v>
      </c>
      <c r="H152" s="26" t="s">
        <v>25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</row>
    <row r="153" spans="1:256" ht="13.5" customHeight="1" x14ac:dyDescent="0.3">
      <c r="A153" s="27" t="s">
        <v>26</v>
      </c>
      <c r="B153" s="178">
        <f>SUM(B149:B152)</f>
        <v>585</v>
      </c>
      <c r="C153" s="28">
        <f>SUM(C149:C152)</f>
        <v>19.990000000000002</v>
      </c>
      <c r="D153" s="28">
        <f>SUM(D149:D152)</f>
        <v>26.129999999999995</v>
      </c>
      <c r="E153" s="28">
        <f>SUM(E149:E152)</f>
        <v>76.100000000000009</v>
      </c>
      <c r="F153" s="28">
        <f>SUM(F149:F152)</f>
        <v>620.79999999999995</v>
      </c>
      <c r="G153" s="29"/>
      <c r="H153" s="53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  <c r="EI153" s="54"/>
      <c r="EJ153" s="54"/>
      <c r="EK153" s="54"/>
      <c r="EL153" s="54"/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4"/>
      <c r="EY153" s="54"/>
      <c r="EZ153" s="54"/>
      <c r="FA153" s="54"/>
      <c r="FB153" s="54"/>
      <c r="FC153" s="54"/>
      <c r="FD153" s="54"/>
      <c r="FE153" s="54"/>
      <c r="FF153" s="54"/>
      <c r="FG153" s="54"/>
      <c r="FH153" s="54"/>
      <c r="FI153" s="54"/>
      <c r="FJ153" s="54"/>
      <c r="FK153" s="54"/>
      <c r="FL153" s="54"/>
      <c r="FM153" s="54"/>
      <c r="FN153" s="54"/>
      <c r="FO153" s="54"/>
      <c r="FP153" s="54"/>
      <c r="FQ153" s="54"/>
      <c r="FR153" s="54"/>
      <c r="FS153" s="54"/>
      <c r="FT153" s="54"/>
      <c r="FU153" s="54"/>
      <c r="FV153" s="54"/>
      <c r="FW153" s="54"/>
      <c r="FX153" s="54"/>
      <c r="FY153" s="54"/>
      <c r="FZ153" s="54"/>
      <c r="GA153" s="54"/>
      <c r="GB153" s="54"/>
      <c r="GC153" s="54"/>
      <c r="GD153" s="54"/>
      <c r="GE153" s="54"/>
      <c r="GF153" s="54"/>
      <c r="GG153" s="54"/>
      <c r="GH153" s="54"/>
      <c r="GI153" s="54"/>
      <c r="GJ153" s="54"/>
      <c r="GK153" s="54"/>
      <c r="GL153" s="54"/>
      <c r="GM153" s="54"/>
      <c r="GN153" s="54"/>
      <c r="GO153" s="54"/>
      <c r="GP153" s="54"/>
      <c r="GQ153" s="54"/>
      <c r="GR153" s="54"/>
      <c r="GS153" s="54"/>
      <c r="GT153" s="54"/>
      <c r="GU153" s="54"/>
      <c r="GV153" s="54"/>
      <c r="GW153" s="54"/>
      <c r="GX153" s="54"/>
      <c r="GY153" s="54"/>
      <c r="GZ153" s="54"/>
      <c r="HA153" s="54"/>
      <c r="HB153" s="54"/>
      <c r="HC153" s="54"/>
      <c r="HD153" s="54"/>
      <c r="HE153" s="54"/>
      <c r="HF153" s="54"/>
      <c r="HG153" s="54"/>
      <c r="HH153" s="54"/>
      <c r="HI153" s="54"/>
      <c r="HJ153" s="54"/>
      <c r="HK153" s="54"/>
      <c r="HL153" s="54"/>
      <c r="HM153" s="54"/>
      <c r="HN153" s="54"/>
      <c r="HO153" s="54"/>
      <c r="HP153" s="54"/>
      <c r="HQ153" s="54"/>
      <c r="HR153" s="54"/>
      <c r="HS153" s="54"/>
      <c r="HT153" s="54"/>
      <c r="HU153" s="54"/>
      <c r="HV153" s="54"/>
      <c r="HW153" s="54"/>
      <c r="HX153" s="54"/>
      <c r="HY153" s="54"/>
      <c r="HZ153" s="54"/>
      <c r="IA153" s="54"/>
      <c r="IB153" s="54"/>
      <c r="IC153" s="54"/>
      <c r="ID153" s="54"/>
      <c r="IE153" s="54"/>
      <c r="IF153" s="54"/>
      <c r="IG153" s="54"/>
      <c r="IH153" s="54"/>
      <c r="II153" s="54"/>
      <c r="IJ153" s="54"/>
      <c r="IK153" s="54"/>
      <c r="IL153" s="54"/>
      <c r="IM153" s="54"/>
      <c r="IN153" s="54"/>
      <c r="IO153" s="54"/>
      <c r="IP153" s="54"/>
      <c r="IQ153" s="54"/>
      <c r="IR153" s="54"/>
      <c r="IS153" s="54"/>
      <c r="IT153" s="54"/>
      <c r="IU153" s="54"/>
      <c r="IV153" s="54"/>
    </row>
    <row r="154" spans="1:256" s="16" customFormat="1" ht="12" customHeight="1" x14ac:dyDescent="0.25">
      <c r="A154" s="186" t="s">
        <v>273</v>
      </c>
      <c r="B154" s="187"/>
      <c r="C154" s="187"/>
      <c r="D154" s="187"/>
      <c r="E154" s="187"/>
      <c r="F154" s="187"/>
      <c r="G154" s="187"/>
      <c r="H154" s="188"/>
    </row>
    <row r="155" spans="1:256" s="48" customFormat="1" x14ac:dyDescent="0.25">
      <c r="A155" s="111" t="s">
        <v>162</v>
      </c>
      <c r="B155" s="44">
        <v>100</v>
      </c>
      <c r="C155" s="107">
        <v>8.64</v>
      </c>
      <c r="D155" s="107">
        <v>9.85</v>
      </c>
      <c r="E155" s="107">
        <v>45.53</v>
      </c>
      <c r="F155" s="107">
        <v>292.98</v>
      </c>
      <c r="G155" s="44" t="s">
        <v>163</v>
      </c>
      <c r="H155" s="35" t="s">
        <v>164</v>
      </c>
    </row>
    <row r="156" spans="1:256" s="115" customFormat="1" ht="10.5" customHeight="1" x14ac:dyDescent="0.3">
      <c r="A156" s="45" t="s">
        <v>37</v>
      </c>
      <c r="B156" s="112">
        <v>215</v>
      </c>
      <c r="C156" s="36">
        <v>7.0000000000000007E-2</v>
      </c>
      <c r="D156" s="36">
        <v>0.02</v>
      </c>
      <c r="E156" s="113">
        <v>15</v>
      </c>
      <c r="F156" s="36">
        <v>60</v>
      </c>
      <c r="G156" s="114" t="s">
        <v>38</v>
      </c>
      <c r="H156" s="98" t="s">
        <v>39</v>
      </c>
    </row>
    <row r="157" spans="1:256" s="16" customFormat="1" x14ac:dyDescent="0.25">
      <c r="A157" s="116" t="s">
        <v>26</v>
      </c>
      <c r="B157" s="117">
        <f>SUM(B155:B156)</f>
        <v>315</v>
      </c>
      <c r="C157" s="117">
        <f>SUM(C155:C156)</f>
        <v>8.7100000000000009</v>
      </c>
      <c r="D157" s="117">
        <f>SUM(D155:D156)</f>
        <v>9.8699999999999992</v>
      </c>
      <c r="E157" s="117">
        <f>SUM(E155:E156)</f>
        <v>60.53</v>
      </c>
      <c r="F157" s="117">
        <f>SUM(F155:F156)</f>
        <v>352.98</v>
      </c>
      <c r="G157" s="118"/>
      <c r="H157" s="119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/>
      <c r="BA157" s="120"/>
      <c r="BB157" s="120"/>
      <c r="BC157" s="120"/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20"/>
      <c r="BS157" s="120"/>
      <c r="BT157" s="120"/>
      <c r="BU157" s="120"/>
      <c r="BV157" s="120"/>
      <c r="BW157" s="120"/>
      <c r="BX157" s="120"/>
      <c r="BY157" s="120"/>
      <c r="BZ157" s="120"/>
      <c r="CA157" s="120"/>
      <c r="CB157" s="120"/>
      <c r="CC157" s="120"/>
      <c r="CD157" s="120"/>
      <c r="CE157" s="120"/>
      <c r="CF157" s="120"/>
      <c r="CG157" s="120"/>
      <c r="CH157" s="120"/>
      <c r="CI157" s="120"/>
      <c r="CJ157" s="120"/>
      <c r="CK157" s="120"/>
      <c r="CL157" s="120"/>
      <c r="CM157" s="120"/>
      <c r="CN157" s="120"/>
      <c r="CO157" s="120"/>
      <c r="CP157" s="120"/>
      <c r="CQ157" s="120"/>
      <c r="CR157" s="120"/>
      <c r="CS157" s="120"/>
      <c r="CT157" s="120"/>
      <c r="CU157" s="120"/>
      <c r="CV157" s="120"/>
      <c r="CW157" s="120"/>
      <c r="CX157" s="120"/>
      <c r="CY157" s="120"/>
      <c r="CZ157" s="120"/>
      <c r="DA157" s="120"/>
      <c r="DB157" s="120"/>
      <c r="DC157" s="120"/>
      <c r="DD157" s="120"/>
      <c r="DE157" s="120"/>
      <c r="DF157" s="120"/>
      <c r="DG157" s="120"/>
      <c r="DH157" s="120"/>
      <c r="DI157" s="120"/>
      <c r="DJ157" s="120"/>
      <c r="DK157" s="120"/>
      <c r="DL157" s="120"/>
      <c r="DM157" s="120"/>
      <c r="DN157" s="120"/>
      <c r="DO157" s="120"/>
      <c r="DP157" s="120"/>
      <c r="DQ157" s="120"/>
      <c r="DR157" s="120"/>
      <c r="DS157" s="120"/>
      <c r="DT157" s="120"/>
      <c r="DU157" s="120"/>
      <c r="DV157" s="120"/>
      <c r="DW157" s="120"/>
      <c r="DX157" s="120"/>
      <c r="DY157" s="120"/>
      <c r="DZ157" s="120"/>
      <c r="EA157" s="120"/>
      <c r="EB157" s="120"/>
      <c r="EC157" s="120"/>
      <c r="ED157" s="120"/>
      <c r="EE157" s="120"/>
      <c r="EF157" s="120"/>
      <c r="EG157" s="120"/>
      <c r="EH157" s="120"/>
      <c r="EI157" s="120"/>
      <c r="EJ157" s="120"/>
      <c r="EK157" s="120"/>
      <c r="EL157" s="120"/>
      <c r="EM157" s="120"/>
      <c r="EN157" s="120"/>
      <c r="EO157" s="120"/>
      <c r="EP157" s="120"/>
      <c r="EQ157" s="120"/>
      <c r="ER157" s="120"/>
      <c r="ES157" s="120"/>
      <c r="ET157" s="120"/>
      <c r="EU157" s="120"/>
      <c r="EV157" s="120"/>
      <c r="EW157" s="120"/>
      <c r="EX157" s="120"/>
      <c r="EY157" s="120"/>
      <c r="EZ157" s="120"/>
      <c r="FA157" s="120"/>
      <c r="FB157" s="120"/>
      <c r="FC157" s="120"/>
      <c r="FD157" s="120"/>
      <c r="FE157" s="120"/>
      <c r="FF157" s="120"/>
      <c r="FG157" s="120"/>
      <c r="FH157" s="120"/>
      <c r="FI157" s="120"/>
      <c r="FJ157" s="120"/>
      <c r="FK157" s="120"/>
      <c r="FL157" s="120"/>
      <c r="FM157" s="120"/>
      <c r="FN157" s="120"/>
      <c r="FO157" s="120"/>
      <c r="FP157" s="120"/>
      <c r="FQ157" s="120"/>
      <c r="FR157" s="120"/>
      <c r="FS157" s="120"/>
      <c r="FT157" s="120"/>
      <c r="FU157" s="120"/>
      <c r="FV157" s="120"/>
      <c r="FW157" s="120"/>
      <c r="FX157" s="120"/>
      <c r="FY157" s="120"/>
      <c r="FZ157" s="120"/>
      <c r="GA157" s="120"/>
      <c r="GB157" s="120"/>
      <c r="GC157" s="120"/>
      <c r="GD157" s="120"/>
      <c r="GE157" s="120"/>
      <c r="GF157" s="120"/>
      <c r="GG157" s="120"/>
      <c r="GH157" s="120"/>
      <c r="GI157" s="120"/>
      <c r="GJ157" s="120"/>
      <c r="GK157" s="120"/>
      <c r="GL157" s="120"/>
      <c r="GM157" s="120"/>
      <c r="GN157" s="120"/>
      <c r="GO157" s="120"/>
      <c r="GP157" s="120"/>
      <c r="GQ157" s="120"/>
      <c r="GR157" s="120"/>
      <c r="GS157" s="120"/>
      <c r="GT157" s="120"/>
      <c r="GU157" s="120"/>
      <c r="GV157" s="120"/>
      <c r="GW157" s="120"/>
      <c r="GX157" s="120"/>
      <c r="GY157" s="120"/>
      <c r="GZ157" s="120"/>
      <c r="HA157" s="120"/>
      <c r="HB157" s="120"/>
      <c r="HC157" s="120"/>
      <c r="HD157" s="120"/>
      <c r="HE157" s="120"/>
      <c r="HF157" s="120"/>
      <c r="HG157" s="120"/>
      <c r="HH157" s="120"/>
      <c r="HI157" s="120"/>
      <c r="HJ157" s="120"/>
      <c r="HK157" s="120"/>
      <c r="HL157" s="120"/>
      <c r="HM157" s="120"/>
      <c r="HN157" s="120"/>
      <c r="HO157" s="120"/>
      <c r="HP157" s="120"/>
      <c r="HQ157" s="120"/>
      <c r="HR157" s="120"/>
      <c r="HS157" s="120"/>
      <c r="HT157" s="120"/>
      <c r="HU157" s="120"/>
      <c r="HV157" s="120"/>
      <c r="HW157" s="120"/>
      <c r="HX157" s="120"/>
      <c r="HY157" s="120"/>
      <c r="HZ157" s="120"/>
      <c r="IA157" s="120"/>
      <c r="IB157" s="120"/>
      <c r="IC157" s="120"/>
      <c r="ID157" s="120"/>
      <c r="IE157" s="120"/>
      <c r="IF157" s="120"/>
      <c r="IG157" s="120"/>
      <c r="IH157" s="120"/>
      <c r="II157" s="120"/>
      <c r="IJ157" s="120"/>
      <c r="IK157" s="120"/>
      <c r="IL157" s="120"/>
      <c r="IM157" s="120"/>
      <c r="IN157" s="120"/>
      <c r="IO157" s="120"/>
      <c r="IP157" s="120"/>
      <c r="IQ157" s="120"/>
      <c r="IR157" s="120"/>
      <c r="IS157" s="120"/>
      <c r="IT157" s="120"/>
      <c r="IU157" s="120"/>
      <c r="IV157" s="120"/>
    </row>
  </sheetData>
  <mergeCells count="39">
    <mergeCell ref="A18:H18"/>
    <mergeCell ref="A1:H1"/>
    <mergeCell ref="A2:H2"/>
    <mergeCell ref="A3:H3"/>
    <mergeCell ref="A5:H5"/>
    <mergeCell ref="A16:H16"/>
    <mergeCell ref="A12:H12"/>
    <mergeCell ref="A25:H25"/>
    <mergeCell ref="A29:H29"/>
    <mergeCell ref="A31:H31"/>
    <mergeCell ref="A38:H38"/>
    <mergeCell ref="A42:H42"/>
    <mergeCell ref="A44:H44"/>
    <mergeCell ref="A51:H51"/>
    <mergeCell ref="A57:H57"/>
    <mergeCell ref="A64:H64"/>
    <mergeCell ref="A70:H70"/>
    <mergeCell ref="A55:H55"/>
    <mergeCell ref="A68:H68"/>
    <mergeCell ref="A76:H76"/>
    <mergeCell ref="A81:H81"/>
    <mergeCell ref="A83:H83"/>
    <mergeCell ref="A91:H91"/>
    <mergeCell ref="A95:H95"/>
    <mergeCell ref="A80:H80"/>
    <mergeCell ref="A97:H97"/>
    <mergeCell ref="A108:H108"/>
    <mergeCell ref="A110:H110"/>
    <mergeCell ref="A121:H121"/>
    <mergeCell ref="A123:H123"/>
    <mergeCell ref="A104:H104"/>
    <mergeCell ref="A117:H117"/>
    <mergeCell ref="A154:H154"/>
    <mergeCell ref="A130:H130"/>
    <mergeCell ref="A134:H134"/>
    <mergeCell ref="A136:H136"/>
    <mergeCell ref="A142:H142"/>
    <mergeCell ref="A146:H146"/>
    <mergeCell ref="A148:H148"/>
  </mergeCells>
  <pageMargins left="0" right="0" top="0" bottom="0" header="0" footer="0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151"/>
  <sheetViews>
    <sheetView tabSelected="1" zoomScale="130" zoomScaleNormal="130" workbookViewId="0">
      <selection activeCell="H151" sqref="A1:H151"/>
    </sheetView>
  </sheetViews>
  <sheetFormatPr defaultColWidth="9.33203125" defaultRowHeight="12" x14ac:dyDescent="0.3"/>
  <cols>
    <col min="1" max="1" width="33" style="71" customWidth="1"/>
    <col min="2" max="2" width="9.33203125" style="60"/>
    <col min="3" max="4" width="7.6640625" style="62" customWidth="1"/>
    <col min="5" max="5" width="9.88671875" style="62" customWidth="1"/>
    <col min="6" max="6" width="7.5546875" style="62" customWidth="1"/>
    <col min="7" max="7" width="7.33203125" style="72" customWidth="1"/>
    <col min="8" max="8" width="18" style="60" customWidth="1"/>
    <col min="9" max="256" width="9.33203125" style="1"/>
    <col min="257" max="257" width="33" style="1" customWidth="1"/>
    <col min="258" max="258" width="9.33203125" style="1"/>
    <col min="259" max="260" width="7.6640625" style="1" customWidth="1"/>
    <col min="261" max="261" width="9.88671875" style="1" customWidth="1"/>
    <col min="262" max="262" width="7.5546875" style="1" customWidth="1"/>
    <col min="263" max="263" width="7.33203125" style="1" customWidth="1"/>
    <col min="264" max="264" width="16.33203125" style="1" customWidth="1"/>
    <col min="265" max="512" width="9.33203125" style="1"/>
    <col min="513" max="513" width="33" style="1" customWidth="1"/>
    <col min="514" max="514" width="9.33203125" style="1"/>
    <col min="515" max="516" width="7.6640625" style="1" customWidth="1"/>
    <col min="517" max="517" width="9.88671875" style="1" customWidth="1"/>
    <col min="518" max="518" width="7.5546875" style="1" customWidth="1"/>
    <col min="519" max="519" width="7.33203125" style="1" customWidth="1"/>
    <col min="520" max="520" width="16.33203125" style="1" customWidth="1"/>
    <col min="521" max="768" width="9.33203125" style="1"/>
    <col min="769" max="769" width="33" style="1" customWidth="1"/>
    <col min="770" max="770" width="9.33203125" style="1"/>
    <col min="771" max="772" width="7.6640625" style="1" customWidth="1"/>
    <col min="773" max="773" width="9.88671875" style="1" customWidth="1"/>
    <col min="774" max="774" width="7.5546875" style="1" customWidth="1"/>
    <col min="775" max="775" width="7.33203125" style="1" customWidth="1"/>
    <col min="776" max="776" width="16.33203125" style="1" customWidth="1"/>
    <col min="777" max="1024" width="9.33203125" style="1"/>
    <col min="1025" max="1025" width="33" style="1" customWidth="1"/>
    <col min="1026" max="1026" width="9.33203125" style="1"/>
    <col min="1027" max="1028" width="7.6640625" style="1" customWidth="1"/>
    <col min="1029" max="1029" width="9.88671875" style="1" customWidth="1"/>
    <col min="1030" max="1030" width="7.5546875" style="1" customWidth="1"/>
    <col min="1031" max="1031" width="7.33203125" style="1" customWidth="1"/>
    <col min="1032" max="1032" width="16.33203125" style="1" customWidth="1"/>
    <col min="1033" max="1280" width="9.33203125" style="1"/>
    <col min="1281" max="1281" width="33" style="1" customWidth="1"/>
    <col min="1282" max="1282" width="9.33203125" style="1"/>
    <col min="1283" max="1284" width="7.6640625" style="1" customWidth="1"/>
    <col min="1285" max="1285" width="9.88671875" style="1" customWidth="1"/>
    <col min="1286" max="1286" width="7.5546875" style="1" customWidth="1"/>
    <col min="1287" max="1287" width="7.33203125" style="1" customWidth="1"/>
    <col min="1288" max="1288" width="16.33203125" style="1" customWidth="1"/>
    <col min="1289" max="1536" width="9.33203125" style="1"/>
    <col min="1537" max="1537" width="33" style="1" customWidth="1"/>
    <col min="1538" max="1538" width="9.33203125" style="1"/>
    <col min="1539" max="1540" width="7.6640625" style="1" customWidth="1"/>
    <col min="1541" max="1541" width="9.88671875" style="1" customWidth="1"/>
    <col min="1542" max="1542" width="7.5546875" style="1" customWidth="1"/>
    <col min="1543" max="1543" width="7.33203125" style="1" customWidth="1"/>
    <col min="1544" max="1544" width="16.33203125" style="1" customWidth="1"/>
    <col min="1545" max="1792" width="9.33203125" style="1"/>
    <col min="1793" max="1793" width="33" style="1" customWidth="1"/>
    <col min="1794" max="1794" width="9.33203125" style="1"/>
    <col min="1795" max="1796" width="7.6640625" style="1" customWidth="1"/>
    <col min="1797" max="1797" width="9.88671875" style="1" customWidth="1"/>
    <col min="1798" max="1798" width="7.5546875" style="1" customWidth="1"/>
    <col min="1799" max="1799" width="7.33203125" style="1" customWidth="1"/>
    <col min="1800" max="1800" width="16.33203125" style="1" customWidth="1"/>
    <col min="1801" max="2048" width="9.33203125" style="1"/>
    <col min="2049" max="2049" width="33" style="1" customWidth="1"/>
    <col min="2050" max="2050" width="9.33203125" style="1"/>
    <col min="2051" max="2052" width="7.6640625" style="1" customWidth="1"/>
    <col min="2053" max="2053" width="9.88671875" style="1" customWidth="1"/>
    <col min="2054" max="2054" width="7.5546875" style="1" customWidth="1"/>
    <col min="2055" max="2055" width="7.33203125" style="1" customWidth="1"/>
    <col min="2056" max="2056" width="16.33203125" style="1" customWidth="1"/>
    <col min="2057" max="2304" width="9.33203125" style="1"/>
    <col min="2305" max="2305" width="33" style="1" customWidth="1"/>
    <col min="2306" max="2306" width="9.33203125" style="1"/>
    <col min="2307" max="2308" width="7.6640625" style="1" customWidth="1"/>
    <col min="2309" max="2309" width="9.88671875" style="1" customWidth="1"/>
    <col min="2310" max="2310" width="7.5546875" style="1" customWidth="1"/>
    <col min="2311" max="2311" width="7.33203125" style="1" customWidth="1"/>
    <col min="2312" max="2312" width="16.33203125" style="1" customWidth="1"/>
    <col min="2313" max="2560" width="9.33203125" style="1"/>
    <col min="2561" max="2561" width="33" style="1" customWidth="1"/>
    <col min="2562" max="2562" width="9.33203125" style="1"/>
    <col min="2563" max="2564" width="7.6640625" style="1" customWidth="1"/>
    <col min="2565" max="2565" width="9.88671875" style="1" customWidth="1"/>
    <col min="2566" max="2566" width="7.5546875" style="1" customWidth="1"/>
    <col min="2567" max="2567" width="7.33203125" style="1" customWidth="1"/>
    <col min="2568" max="2568" width="16.33203125" style="1" customWidth="1"/>
    <col min="2569" max="2816" width="9.33203125" style="1"/>
    <col min="2817" max="2817" width="33" style="1" customWidth="1"/>
    <col min="2818" max="2818" width="9.33203125" style="1"/>
    <col min="2819" max="2820" width="7.6640625" style="1" customWidth="1"/>
    <col min="2821" max="2821" width="9.88671875" style="1" customWidth="1"/>
    <col min="2822" max="2822" width="7.5546875" style="1" customWidth="1"/>
    <col min="2823" max="2823" width="7.33203125" style="1" customWidth="1"/>
    <col min="2824" max="2824" width="16.33203125" style="1" customWidth="1"/>
    <col min="2825" max="3072" width="9.33203125" style="1"/>
    <col min="3073" max="3073" width="33" style="1" customWidth="1"/>
    <col min="3074" max="3074" width="9.33203125" style="1"/>
    <col min="3075" max="3076" width="7.6640625" style="1" customWidth="1"/>
    <col min="3077" max="3077" width="9.88671875" style="1" customWidth="1"/>
    <col min="3078" max="3078" width="7.5546875" style="1" customWidth="1"/>
    <col min="3079" max="3079" width="7.33203125" style="1" customWidth="1"/>
    <col min="3080" max="3080" width="16.33203125" style="1" customWidth="1"/>
    <col min="3081" max="3328" width="9.33203125" style="1"/>
    <col min="3329" max="3329" width="33" style="1" customWidth="1"/>
    <col min="3330" max="3330" width="9.33203125" style="1"/>
    <col min="3331" max="3332" width="7.6640625" style="1" customWidth="1"/>
    <col min="3333" max="3333" width="9.88671875" style="1" customWidth="1"/>
    <col min="3334" max="3334" width="7.5546875" style="1" customWidth="1"/>
    <col min="3335" max="3335" width="7.33203125" style="1" customWidth="1"/>
    <col min="3336" max="3336" width="16.33203125" style="1" customWidth="1"/>
    <col min="3337" max="3584" width="9.33203125" style="1"/>
    <col min="3585" max="3585" width="33" style="1" customWidth="1"/>
    <col min="3586" max="3586" width="9.33203125" style="1"/>
    <col min="3587" max="3588" width="7.6640625" style="1" customWidth="1"/>
    <col min="3589" max="3589" width="9.88671875" style="1" customWidth="1"/>
    <col min="3590" max="3590" width="7.5546875" style="1" customWidth="1"/>
    <col min="3591" max="3591" width="7.33203125" style="1" customWidth="1"/>
    <col min="3592" max="3592" width="16.33203125" style="1" customWidth="1"/>
    <col min="3593" max="3840" width="9.33203125" style="1"/>
    <col min="3841" max="3841" width="33" style="1" customWidth="1"/>
    <col min="3842" max="3842" width="9.33203125" style="1"/>
    <col min="3843" max="3844" width="7.6640625" style="1" customWidth="1"/>
    <col min="3845" max="3845" width="9.88671875" style="1" customWidth="1"/>
    <col min="3846" max="3846" width="7.5546875" style="1" customWidth="1"/>
    <col min="3847" max="3847" width="7.33203125" style="1" customWidth="1"/>
    <col min="3848" max="3848" width="16.33203125" style="1" customWidth="1"/>
    <col min="3849" max="4096" width="9.33203125" style="1"/>
    <col min="4097" max="4097" width="33" style="1" customWidth="1"/>
    <col min="4098" max="4098" width="9.33203125" style="1"/>
    <col min="4099" max="4100" width="7.6640625" style="1" customWidth="1"/>
    <col min="4101" max="4101" width="9.88671875" style="1" customWidth="1"/>
    <col min="4102" max="4102" width="7.5546875" style="1" customWidth="1"/>
    <col min="4103" max="4103" width="7.33203125" style="1" customWidth="1"/>
    <col min="4104" max="4104" width="16.33203125" style="1" customWidth="1"/>
    <col min="4105" max="4352" width="9.33203125" style="1"/>
    <col min="4353" max="4353" width="33" style="1" customWidth="1"/>
    <col min="4354" max="4354" width="9.33203125" style="1"/>
    <col min="4355" max="4356" width="7.6640625" style="1" customWidth="1"/>
    <col min="4357" max="4357" width="9.88671875" style="1" customWidth="1"/>
    <col min="4358" max="4358" width="7.5546875" style="1" customWidth="1"/>
    <col min="4359" max="4359" width="7.33203125" style="1" customWidth="1"/>
    <col min="4360" max="4360" width="16.33203125" style="1" customWidth="1"/>
    <col min="4361" max="4608" width="9.33203125" style="1"/>
    <col min="4609" max="4609" width="33" style="1" customWidth="1"/>
    <col min="4610" max="4610" width="9.33203125" style="1"/>
    <col min="4611" max="4612" width="7.6640625" style="1" customWidth="1"/>
    <col min="4613" max="4613" width="9.88671875" style="1" customWidth="1"/>
    <col min="4614" max="4614" width="7.5546875" style="1" customWidth="1"/>
    <col min="4615" max="4615" width="7.33203125" style="1" customWidth="1"/>
    <col min="4616" max="4616" width="16.33203125" style="1" customWidth="1"/>
    <col min="4617" max="4864" width="9.33203125" style="1"/>
    <col min="4865" max="4865" width="33" style="1" customWidth="1"/>
    <col min="4866" max="4866" width="9.33203125" style="1"/>
    <col min="4867" max="4868" width="7.6640625" style="1" customWidth="1"/>
    <col min="4869" max="4869" width="9.88671875" style="1" customWidth="1"/>
    <col min="4870" max="4870" width="7.5546875" style="1" customWidth="1"/>
    <col min="4871" max="4871" width="7.33203125" style="1" customWidth="1"/>
    <col min="4872" max="4872" width="16.33203125" style="1" customWidth="1"/>
    <col min="4873" max="5120" width="9.33203125" style="1"/>
    <col min="5121" max="5121" width="33" style="1" customWidth="1"/>
    <col min="5122" max="5122" width="9.33203125" style="1"/>
    <col min="5123" max="5124" width="7.6640625" style="1" customWidth="1"/>
    <col min="5125" max="5125" width="9.88671875" style="1" customWidth="1"/>
    <col min="5126" max="5126" width="7.5546875" style="1" customWidth="1"/>
    <col min="5127" max="5127" width="7.33203125" style="1" customWidth="1"/>
    <col min="5128" max="5128" width="16.33203125" style="1" customWidth="1"/>
    <col min="5129" max="5376" width="9.33203125" style="1"/>
    <col min="5377" max="5377" width="33" style="1" customWidth="1"/>
    <col min="5378" max="5378" width="9.33203125" style="1"/>
    <col min="5379" max="5380" width="7.6640625" style="1" customWidth="1"/>
    <col min="5381" max="5381" width="9.88671875" style="1" customWidth="1"/>
    <col min="5382" max="5382" width="7.5546875" style="1" customWidth="1"/>
    <col min="5383" max="5383" width="7.33203125" style="1" customWidth="1"/>
    <col min="5384" max="5384" width="16.33203125" style="1" customWidth="1"/>
    <col min="5385" max="5632" width="9.33203125" style="1"/>
    <col min="5633" max="5633" width="33" style="1" customWidth="1"/>
    <col min="5634" max="5634" width="9.33203125" style="1"/>
    <col min="5635" max="5636" width="7.6640625" style="1" customWidth="1"/>
    <col min="5637" max="5637" width="9.88671875" style="1" customWidth="1"/>
    <col min="5638" max="5638" width="7.5546875" style="1" customWidth="1"/>
    <col min="5639" max="5639" width="7.33203125" style="1" customWidth="1"/>
    <col min="5640" max="5640" width="16.33203125" style="1" customWidth="1"/>
    <col min="5641" max="5888" width="9.33203125" style="1"/>
    <col min="5889" max="5889" width="33" style="1" customWidth="1"/>
    <col min="5890" max="5890" width="9.33203125" style="1"/>
    <col min="5891" max="5892" width="7.6640625" style="1" customWidth="1"/>
    <col min="5893" max="5893" width="9.88671875" style="1" customWidth="1"/>
    <col min="5894" max="5894" width="7.5546875" style="1" customWidth="1"/>
    <col min="5895" max="5895" width="7.33203125" style="1" customWidth="1"/>
    <col min="5896" max="5896" width="16.33203125" style="1" customWidth="1"/>
    <col min="5897" max="6144" width="9.33203125" style="1"/>
    <col min="6145" max="6145" width="33" style="1" customWidth="1"/>
    <col min="6146" max="6146" width="9.33203125" style="1"/>
    <col min="6147" max="6148" width="7.6640625" style="1" customWidth="1"/>
    <col min="6149" max="6149" width="9.88671875" style="1" customWidth="1"/>
    <col min="6150" max="6150" width="7.5546875" style="1" customWidth="1"/>
    <col min="6151" max="6151" width="7.33203125" style="1" customWidth="1"/>
    <col min="6152" max="6152" width="16.33203125" style="1" customWidth="1"/>
    <col min="6153" max="6400" width="9.33203125" style="1"/>
    <col min="6401" max="6401" width="33" style="1" customWidth="1"/>
    <col min="6402" max="6402" width="9.33203125" style="1"/>
    <col min="6403" max="6404" width="7.6640625" style="1" customWidth="1"/>
    <col min="6405" max="6405" width="9.88671875" style="1" customWidth="1"/>
    <col min="6406" max="6406" width="7.5546875" style="1" customWidth="1"/>
    <col min="6407" max="6407" width="7.33203125" style="1" customWidth="1"/>
    <col min="6408" max="6408" width="16.33203125" style="1" customWidth="1"/>
    <col min="6409" max="6656" width="9.33203125" style="1"/>
    <col min="6657" max="6657" width="33" style="1" customWidth="1"/>
    <col min="6658" max="6658" width="9.33203125" style="1"/>
    <col min="6659" max="6660" width="7.6640625" style="1" customWidth="1"/>
    <col min="6661" max="6661" width="9.88671875" style="1" customWidth="1"/>
    <col min="6662" max="6662" width="7.5546875" style="1" customWidth="1"/>
    <col min="6663" max="6663" width="7.33203125" style="1" customWidth="1"/>
    <col min="6664" max="6664" width="16.33203125" style="1" customWidth="1"/>
    <col min="6665" max="6912" width="9.33203125" style="1"/>
    <col min="6913" max="6913" width="33" style="1" customWidth="1"/>
    <col min="6914" max="6914" width="9.33203125" style="1"/>
    <col min="6915" max="6916" width="7.6640625" style="1" customWidth="1"/>
    <col min="6917" max="6917" width="9.88671875" style="1" customWidth="1"/>
    <col min="6918" max="6918" width="7.5546875" style="1" customWidth="1"/>
    <col min="6919" max="6919" width="7.33203125" style="1" customWidth="1"/>
    <col min="6920" max="6920" width="16.33203125" style="1" customWidth="1"/>
    <col min="6921" max="7168" width="9.33203125" style="1"/>
    <col min="7169" max="7169" width="33" style="1" customWidth="1"/>
    <col min="7170" max="7170" width="9.33203125" style="1"/>
    <col min="7171" max="7172" width="7.6640625" style="1" customWidth="1"/>
    <col min="7173" max="7173" width="9.88671875" style="1" customWidth="1"/>
    <col min="7174" max="7174" width="7.5546875" style="1" customWidth="1"/>
    <col min="7175" max="7175" width="7.33203125" style="1" customWidth="1"/>
    <col min="7176" max="7176" width="16.33203125" style="1" customWidth="1"/>
    <col min="7177" max="7424" width="9.33203125" style="1"/>
    <col min="7425" max="7425" width="33" style="1" customWidth="1"/>
    <col min="7426" max="7426" width="9.33203125" style="1"/>
    <col min="7427" max="7428" width="7.6640625" style="1" customWidth="1"/>
    <col min="7429" max="7429" width="9.88671875" style="1" customWidth="1"/>
    <col min="7430" max="7430" width="7.5546875" style="1" customWidth="1"/>
    <col min="7431" max="7431" width="7.33203125" style="1" customWidth="1"/>
    <col min="7432" max="7432" width="16.33203125" style="1" customWidth="1"/>
    <col min="7433" max="7680" width="9.33203125" style="1"/>
    <col min="7681" max="7681" width="33" style="1" customWidth="1"/>
    <col min="7682" max="7682" width="9.33203125" style="1"/>
    <col min="7683" max="7684" width="7.6640625" style="1" customWidth="1"/>
    <col min="7685" max="7685" width="9.88671875" style="1" customWidth="1"/>
    <col min="7686" max="7686" width="7.5546875" style="1" customWidth="1"/>
    <col min="7687" max="7687" width="7.33203125" style="1" customWidth="1"/>
    <col min="7688" max="7688" width="16.33203125" style="1" customWidth="1"/>
    <col min="7689" max="7936" width="9.33203125" style="1"/>
    <col min="7937" max="7937" width="33" style="1" customWidth="1"/>
    <col min="7938" max="7938" width="9.33203125" style="1"/>
    <col min="7939" max="7940" width="7.6640625" style="1" customWidth="1"/>
    <col min="7941" max="7941" width="9.88671875" style="1" customWidth="1"/>
    <col min="7942" max="7942" width="7.5546875" style="1" customWidth="1"/>
    <col min="7943" max="7943" width="7.33203125" style="1" customWidth="1"/>
    <col min="7944" max="7944" width="16.33203125" style="1" customWidth="1"/>
    <col min="7945" max="8192" width="9.33203125" style="1"/>
    <col min="8193" max="8193" width="33" style="1" customWidth="1"/>
    <col min="8194" max="8194" width="9.33203125" style="1"/>
    <col min="8195" max="8196" width="7.6640625" style="1" customWidth="1"/>
    <col min="8197" max="8197" width="9.88671875" style="1" customWidth="1"/>
    <col min="8198" max="8198" width="7.5546875" style="1" customWidth="1"/>
    <col min="8199" max="8199" width="7.33203125" style="1" customWidth="1"/>
    <col min="8200" max="8200" width="16.33203125" style="1" customWidth="1"/>
    <col min="8201" max="8448" width="9.33203125" style="1"/>
    <col min="8449" max="8449" width="33" style="1" customWidth="1"/>
    <col min="8450" max="8450" width="9.33203125" style="1"/>
    <col min="8451" max="8452" width="7.6640625" style="1" customWidth="1"/>
    <col min="8453" max="8453" width="9.88671875" style="1" customWidth="1"/>
    <col min="8454" max="8454" width="7.5546875" style="1" customWidth="1"/>
    <col min="8455" max="8455" width="7.33203125" style="1" customWidth="1"/>
    <col min="8456" max="8456" width="16.33203125" style="1" customWidth="1"/>
    <col min="8457" max="8704" width="9.33203125" style="1"/>
    <col min="8705" max="8705" width="33" style="1" customWidth="1"/>
    <col min="8706" max="8706" width="9.33203125" style="1"/>
    <col min="8707" max="8708" width="7.6640625" style="1" customWidth="1"/>
    <col min="8709" max="8709" width="9.88671875" style="1" customWidth="1"/>
    <col min="8710" max="8710" width="7.5546875" style="1" customWidth="1"/>
    <col min="8711" max="8711" width="7.33203125" style="1" customWidth="1"/>
    <col min="8712" max="8712" width="16.33203125" style="1" customWidth="1"/>
    <col min="8713" max="8960" width="9.33203125" style="1"/>
    <col min="8961" max="8961" width="33" style="1" customWidth="1"/>
    <col min="8962" max="8962" width="9.33203125" style="1"/>
    <col min="8963" max="8964" width="7.6640625" style="1" customWidth="1"/>
    <col min="8965" max="8965" width="9.88671875" style="1" customWidth="1"/>
    <col min="8966" max="8966" width="7.5546875" style="1" customWidth="1"/>
    <col min="8967" max="8967" width="7.33203125" style="1" customWidth="1"/>
    <col min="8968" max="8968" width="16.33203125" style="1" customWidth="1"/>
    <col min="8969" max="9216" width="9.33203125" style="1"/>
    <col min="9217" max="9217" width="33" style="1" customWidth="1"/>
    <col min="9218" max="9218" width="9.33203125" style="1"/>
    <col min="9219" max="9220" width="7.6640625" style="1" customWidth="1"/>
    <col min="9221" max="9221" width="9.88671875" style="1" customWidth="1"/>
    <col min="9222" max="9222" width="7.5546875" style="1" customWidth="1"/>
    <col min="9223" max="9223" width="7.33203125" style="1" customWidth="1"/>
    <col min="9224" max="9224" width="16.33203125" style="1" customWidth="1"/>
    <col min="9225" max="9472" width="9.33203125" style="1"/>
    <col min="9473" max="9473" width="33" style="1" customWidth="1"/>
    <col min="9474" max="9474" width="9.33203125" style="1"/>
    <col min="9475" max="9476" width="7.6640625" style="1" customWidth="1"/>
    <col min="9477" max="9477" width="9.88671875" style="1" customWidth="1"/>
    <col min="9478" max="9478" width="7.5546875" style="1" customWidth="1"/>
    <col min="9479" max="9479" width="7.33203125" style="1" customWidth="1"/>
    <col min="9480" max="9480" width="16.33203125" style="1" customWidth="1"/>
    <col min="9481" max="9728" width="9.33203125" style="1"/>
    <col min="9729" max="9729" width="33" style="1" customWidth="1"/>
    <col min="9730" max="9730" width="9.33203125" style="1"/>
    <col min="9731" max="9732" width="7.6640625" style="1" customWidth="1"/>
    <col min="9733" max="9733" width="9.88671875" style="1" customWidth="1"/>
    <col min="9734" max="9734" width="7.5546875" style="1" customWidth="1"/>
    <col min="9735" max="9735" width="7.33203125" style="1" customWidth="1"/>
    <col min="9736" max="9736" width="16.33203125" style="1" customWidth="1"/>
    <col min="9737" max="9984" width="9.33203125" style="1"/>
    <col min="9985" max="9985" width="33" style="1" customWidth="1"/>
    <col min="9986" max="9986" width="9.33203125" style="1"/>
    <col min="9987" max="9988" width="7.6640625" style="1" customWidth="1"/>
    <col min="9989" max="9989" width="9.88671875" style="1" customWidth="1"/>
    <col min="9990" max="9990" width="7.5546875" style="1" customWidth="1"/>
    <col min="9991" max="9991" width="7.33203125" style="1" customWidth="1"/>
    <col min="9992" max="9992" width="16.33203125" style="1" customWidth="1"/>
    <col min="9993" max="10240" width="9.33203125" style="1"/>
    <col min="10241" max="10241" width="33" style="1" customWidth="1"/>
    <col min="10242" max="10242" width="9.33203125" style="1"/>
    <col min="10243" max="10244" width="7.6640625" style="1" customWidth="1"/>
    <col min="10245" max="10245" width="9.88671875" style="1" customWidth="1"/>
    <col min="10246" max="10246" width="7.5546875" style="1" customWidth="1"/>
    <col min="10247" max="10247" width="7.33203125" style="1" customWidth="1"/>
    <col min="10248" max="10248" width="16.33203125" style="1" customWidth="1"/>
    <col min="10249" max="10496" width="9.33203125" style="1"/>
    <col min="10497" max="10497" width="33" style="1" customWidth="1"/>
    <col min="10498" max="10498" width="9.33203125" style="1"/>
    <col min="10499" max="10500" width="7.6640625" style="1" customWidth="1"/>
    <col min="10501" max="10501" width="9.88671875" style="1" customWidth="1"/>
    <col min="10502" max="10502" width="7.5546875" style="1" customWidth="1"/>
    <col min="10503" max="10503" width="7.33203125" style="1" customWidth="1"/>
    <col min="10504" max="10504" width="16.33203125" style="1" customWidth="1"/>
    <col min="10505" max="10752" width="9.33203125" style="1"/>
    <col min="10753" max="10753" width="33" style="1" customWidth="1"/>
    <col min="10754" max="10754" width="9.33203125" style="1"/>
    <col min="10755" max="10756" width="7.6640625" style="1" customWidth="1"/>
    <col min="10757" max="10757" width="9.88671875" style="1" customWidth="1"/>
    <col min="10758" max="10758" width="7.5546875" style="1" customWidth="1"/>
    <col min="10759" max="10759" width="7.33203125" style="1" customWidth="1"/>
    <col min="10760" max="10760" width="16.33203125" style="1" customWidth="1"/>
    <col min="10761" max="11008" width="9.33203125" style="1"/>
    <col min="11009" max="11009" width="33" style="1" customWidth="1"/>
    <col min="11010" max="11010" width="9.33203125" style="1"/>
    <col min="11011" max="11012" width="7.6640625" style="1" customWidth="1"/>
    <col min="11013" max="11013" width="9.88671875" style="1" customWidth="1"/>
    <col min="11014" max="11014" width="7.5546875" style="1" customWidth="1"/>
    <col min="11015" max="11015" width="7.33203125" style="1" customWidth="1"/>
    <col min="11016" max="11016" width="16.33203125" style="1" customWidth="1"/>
    <col min="11017" max="11264" width="9.33203125" style="1"/>
    <col min="11265" max="11265" width="33" style="1" customWidth="1"/>
    <col min="11266" max="11266" width="9.33203125" style="1"/>
    <col min="11267" max="11268" width="7.6640625" style="1" customWidth="1"/>
    <col min="11269" max="11269" width="9.88671875" style="1" customWidth="1"/>
    <col min="11270" max="11270" width="7.5546875" style="1" customWidth="1"/>
    <col min="11271" max="11271" width="7.33203125" style="1" customWidth="1"/>
    <col min="11272" max="11272" width="16.33203125" style="1" customWidth="1"/>
    <col min="11273" max="11520" width="9.33203125" style="1"/>
    <col min="11521" max="11521" width="33" style="1" customWidth="1"/>
    <col min="11522" max="11522" width="9.33203125" style="1"/>
    <col min="11523" max="11524" width="7.6640625" style="1" customWidth="1"/>
    <col min="11525" max="11525" width="9.88671875" style="1" customWidth="1"/>
    <col min="11526" max="11526" width="7.5546875" style="1" customWidth="1"/>
    <col min="11527" max="11527" width="7.33203125" style="1" customWidth="1"/>
    <col min="11528" max="11528" width="16.33203125" style="1" customWidth="1"/>
    <col min="11529" max="11776" width="9.33203125" style="1"/>
    <col min="11777" max="11777" width="33" style="1" customWidth="1"/>
    <col min="11778" max="11778" width="9.33203125" style="1"/>
    <col min="11779" max="11780" width="7.6640625" style="1" customWidth="1"/>
    <col min="11781" max="11781" width="9.88671875" style="1" customWidth="1"/>
    <col min="11782" max="11782" width="7.5546875" style="1" customWidth="1"/>
    <col min="11783" max="11783" width="7.33203125" style="1" customWidth="1"/>
    <col min="11784" max="11784" width="16.33203125" style="1" customWidth="1"/>
    <col min="11785" max="12032" width="9.33203125" style="1"/>
    <col min="12033" max="12033" width="33" style="1" customWidth="1"/>
    <col min="12034" max="12034" width="9.33203125" style="1"/>
    <col min="12035" max="12036" width="7.6640625" style="1" customWidth="1"/>
    <col min="12037" max="12037" width="9.88671875" style="1" customWidth="1"/>
    <col min="12038" max="12038" width="7.5546875" style="1" customWidth="1"/>
    <col min="12039" max="12039" width="7.33203125" style="1" customWidth="1"/>
    <col min="12040" max="12040" width="16.33203125" style="1" customWidth="1"/>
    <col min="12041" max="12288" width="9.33203125" style="1"/>
    <col min="12289" max="12289" width="33" style="1" customWidth="1"/>
    <col min="12290" max="12290" width="9.33203125" style="1"/>
    <col min="12291" max="12292" width="7.6640625" style="1" customWidth="1"/>
    <col min="12293" max="12293" width="9.88671875" style="1" customWidth="1"/>
    <col min="12294" max="12294" width="7.5546875" style="1" customWidth="1"/>
    <col min="12295" max="12295" width="7.33203125" style="1" customWidth="1"/>
    <col min="12296" max="12296" width="16.33203125" style="1" customWidth="1"/>
    <col min="12297" max="12544" width="9.33203125" style="1"/>
    <col min="12545" max="12545" width="33" style="1" customWidth="1"/>
    <col min="12546" max="12546" width="9.33203125" style="1"/>
    <col min="12547" max="12548" width="7.6640625" style="1" customWidth="1"/>
    <col min="12549" max="12549" width="9.88671875" style="1" customWidth="1"/>
    <col min="12550" max="12550" width="7.5546875" style="1" customWidth="1"/>
    <col min="12551" max="12551" width="7.33203125" style="1" customWidth="1"/>
    <col min="12552" max="12552" width="16.33203125" style="1" customWidth="1"/>
    <col min="12553" max="12800" width="9.33203125" style="1"/>
    <col min="12801" max="12801" width="33" style="1" customWidth="1"/>
    <col min="12802" max="12802" width="9.33203125" style="1"/>
    <col min="12803" max="12804" width="7.6640625" style="1" customWidth="1"/>
    <col min="12805" max="12805" width="9.88671875" style="1" customWidth="1"/>
    <col min="12806" max="12806" width="7.5546875" style="1" customWidth="1"/>
    <col min="12807" max="12807" width="7.33203125" style="1" customWidth="1"/>
    <col min="12808" max="12808" width="16.33203125" style="1" customWidth="1"/>
    <col min="12809" max="13056" width="9.33203125" style="1"/>
    <col min="13057" max="13057" width="33" style="1" customWidth="1"/>
    <col min="13058" max="13058" width="9.33203125" style="1"/>
    <col min="13059" max="13060" width="7.6640625" style="1" customWidth="1"/>
    <col min="13061" max="13061" width="9.88671875" style="1" customWidth="1"/>
    <col min="13062" max="13062" width="7.5546875" style="1" customWidth="1"/>
    <col min="13063" max="13063" width="7.33203125" style="1" customWidth="1"/>
    <col min="13064" max="13064" width="16.33203125" style="1" customWidth="1"/>
    <col min="13065" max="13312" width="9.33203125" style="1"/>
    <col min="13313" max="13313" width="33" style="1" customWidth="1"/>
    <col min="13314" max="13314" width="9.33203125" style="1"/>
    <col min="13315" max="13316" width="7.6640625" style="1" customWidth="1"/>
    <col min="13317" max="13317" width="9.88671875" style="1" customWidth="1"/>
    <col min="13318" max="13318" width="7.5546875" style="1" customWidth="1"/>
    <col min="13319" max="13319" width="7.33203125" style="1" customWidth="1"/>
    <col min="13320" max="13320" width="16.33203125" style="1" customWidth="1"/>
    <col min="13321" max="13568" width="9.33203125" style="1"/>
    <col min="13569" max="13569" width="33" style="1" customWidth="1"/>
    <col min="13570" max="13570" width="9.33203125" style="1"/>
    <col min="13571" max="13572" width="7.6640625" style="1" customWidth="1"/>
    <col min="13573" max="13573" width="9.88671875" style="1" customWidth="1"/>
    <col min="13574" max="13574" width="7.5546875" style="1" customWidth="1"/>
    <col min="13575" max="13575" width="7.33203125" style="1" customWidth="1"/>
    <col min="13576" max="13576" width="16.33203125" style="1" customWidth="1"/>
    <col min="13577" max="13824" width="9.33203125" style="1"/>
    <col min="13825" max="13825" width="33" style="1" customWidth="1"/>
    <col min="13826" max="13826" width="9.33203125" style="1"/>
    <col min="13827" max="13828" width="7.6640625" style="1" customWidth="1"/>
    <col min="13829" max="13829" width="9.88671875" style="1" customWidth="1"/>
    <col min="13830" max="13830" width="7.5546875" style="1" customWidth="1"/>
    <col min="13831" max="13831" width="7.33203125" style="1" customWidth="1"/>
    <col min="13832" max="13832" width="16.33203125" style="1" customWidth="1"/>
    <col min="13833" max="14080" width="9.33203125" style="1"/>
    <col min="14081" max="14081" width="33" style="1" customWidth="1"/>
    <col min="14082" max="14082" width="9.33203125" style="1"/>
    <col min="14083" max="14084" width="7.6640625" style="1" customWidth="1"/>
    <col min="14085" max="14085" width="9.88671875" style="1" customWidth="1"/>
    <col min="14086" max="14086" width="7.5546875" style="1" customWidth="1"/>
    <col min="14087" max="14087" width="7.33203125" style="1" customWidth="1"/>
    <col min="14088" max="14088" width="16.33203125" style="1" customWidth="1"/>
    <col min="14089" max="14336" width="9.33203125" style="1"/>
    <col min="14337" max="14337" width="33" style="1" customWidth="1"/>
    <col min="14338" max="14338" width="9.33203125" style="1"/>
    <col min="14339" max="14340" width="7.6640625" style="1" customWidth="1"/>
    <col min="14341" max="14341" width="9.88671875" style="1" customWidth="1"/>
    <col min="14342" max="14342" width="7.5546875" style="1" customWidth="1"/>
    <col min="14343" max="14343" width="7.33203125" style="1" customWidth="1"/>
    <col min="14344" max="14344" width="16.33203125" style="1" customWidth="1"/>
    <col min="14345" max="14592" width="9.33203125" style="1"/>
    <col min="14593" max="14593" width="33" style="1" customWidth="1"/>
    <col min="14594" max="14594" width="9.33203125" style="1"/>
    <col min="14595" max="14596" width="7.6640625" style="1" customWidth="1"/>
    <col min="14597" max="14597" width="9.88671875" style="1" customWidth="1"/>
    <col min="14598" max="14598" width="7.5546875" style="1" customWidth="1"/>
    <col min="14599" max="14599" width="7.33203125" style="1" customWidth="1"/>
    <col min="14600" max="14600" width="16.33203125" style="1" customWidth="1"/>
    <col min="14601" max="14848" width="9.33203125" style="1"/>
    <col min="14849" max="14849" width="33" style="1" customWidth="1"/>
    <col min="14850" max="14850" width="9.33203125" style="1"/>
    <col min="14851" max="14852" width="7.6640625" style="1" customWidth="1"/>
    <col min="14853" max="14853" width="9.88671875" style="1" customWidth="1"/>
    <col min="14854" max="14854" width="7.5546875" style="1" customWidth="1"/>
    <col min="14855" max="14855" width="7.33203125" style="1" customWidth="1"/>
    <col min="14856" max="14856" width="16.33203125" style="1" customWidth="1"/>
    <col min="14857" max="15104" width="9.33203125" style="1"/>
    <col min="15105" max="15105" width="33" style="1" customWidth="1"/>
    <col min="15106" max="15106" width="9.33203125" style="1"/>
    <col min="15107" max="15108" width="7.6640625" style="1" customWidth="1"/>
    <col min="15109" max="15109" width="9.88671875" style="1" customWidth="1"/>
    <col min="15110" max="15110" width="7.5546875" style="1" customWidth="1"/>
    <col min="15111" max="15111" width="7.33203125" style="1" customWidth="1"/>
    <col min="15112" max="15112" width="16.33203125" style="1" customWidth="1"/>
    <col min="15113" max="15360" width="9.33203125" style="1"/>
    <col min="15361" max="15361" width="33" style="1" customWidth="1"/>
    <col min="15362" max="15362" width="9.33203125" style="1"/>
    <col min="15363" max="15364" width="7.6640625" style="1" customWidth="1"/>
    <col min="15365" max="15365" width="9.88671875" style="1" customWidth="1"/>
    <col min="15366" max="15366" width="7.5546875" style="1" customWidth="1"/>
    <col min="15367" max="15367" width="7.33203125" style="1" customWidth="1"/>
    <col min="15368" max="15368" width="16.33203125" style="1" customWidth="1"/>
    <col min="15369" max="15616" width="9.33203125" style="1"/>
    <col min="15617" max="15617" width="33" style="1" customWidth="1"/>
    <col min="15618" max="15618" width="9.33203125" style="1"/>
    <col min="15619" max="15620" width="7.6640625" style="1" customWidth="1"/>
    <col min="15621" max="15621" width="9.88671875" style="1" customWidth="1"/>
    <col min="15622" max="15622" width="7.5546875" style="1" customWidth="1"/>
    <col min="15623" max="15623" width="7.33203125" style="1" customWidth="1"/>
    <col min="15624" max="15624" width="16.33203125" style="1" customWidth="1"/>
    <col min="15625" max="15872" width="9.33203125" style="1"/>
    <col min="15873" max="15873" width="33" style="1" customWidth="1"/>
    <col min="15874" max="15874" width="9.33203125" style="1"/>
    <col min="15875" max="15876" width="7.6640625" style="1" customWidth="1"/>
    <col min="15877" max="15877" width="9.88671875" style="1" customWidth="1"/>
    <col min="15878" max="15878" width="7.5546875" style="1" customWidth="1"/>
    <col min="15879" max="15879" width="7.33203125" style="1" customWidth="1"/>
    <col min="15880" max="15880" width="16.33203125" style="1" customWidth="1"/>
    <col min="15881" max="16128" width="9.33203125" style="1"/>
    <col min="16129" max="16129" width="33" style="1" customWidth="1"/>
    <col min="16130" max="16130" width="9.33203125" style="1"/>
    <col min="16131" max="16132" width="7.6640625" style="1" customWidth="1"/>
    <col min="16133" max="16133" width="9.88671875" style="1" customWidth="1"/>
    <col min="16134" max="16134" width="7.5546875" style="1" customWidth="1"/>
    <col min="16135" max="16135" width="7.33203125" style="1" customWidth="1"/>
    <col min="16136" max="16136" width="16.33203125" style="1" customWidth="1"/>
    <col min="16137" max="16384" width="9.33203125" style="1"/>
  </cols>
  <sheetData>
    <row r="1" spans="1:256" ht="15" customHeight="1" x14ac:dyDescent="0.3">
      <c r="A1" s="195" t="s">
        <v>0</v>
      </c>
      <c r="B1" s="195"/>
      <c r="C1" s="195"/>
      <c r="D1" s="195"/>
      <c r="E1" s="195"/>
      <c r="F1" s="195"/>
      <c r="G1" s="195"/>
      <c r="H1" s="195"/>
    </row>
    <row r="2" spans="1:256" x14ac:dyDescent="0.3">
      <c r="A2" s="191" t="s">
        <v>1</v>
      </c>
      <c r="B2" s="192"/>
      <c r="C2" s="192"/>
      <c r="D2" s="192"/>
      <c r="E2" s="192"/>
      <c r="F2" s="192"/>
      <c r="G2" s="192"/>
      <c r="H2" s="193"/>
    </row>
    <row r="3" spans="1:256" x14ac:dyDescent="0.3">
      <c r="A3" s="191" t="s">
        <v>2</v>
      </c>
      <c r="B3" s="192"/>
      <c r="C3" s="192"/>
      <c r="D3" s="192"/>
      <c r="E3" s="192"/>
      <c r="F3" s="192"/>
      <c r="G3" s="192"/>
      <c r="H3" s="193"/>
    </row>
    <row r="4" spans="1:256" ht="12" customHeight="1" x14ac:dyDescent="0.25">
      <c r="A4" s="176" t="s">
        <v>3</v>
      </c>
      <c r="B4" s="176" t="s">
        <v>4</v>
      </c>
      <c r="C4" s="177" t="s">
        <v>5</v>
      </c>
      <c r="D4" s="177" t="s">
        <v>6</v>
      </c>
      <c r="E4" s="177" t="s">
        <v>7</v>
      </c>
      <c r="F4" s="4" t="s">
        <v>8</v>
      </c>
      <c r="G4" s="5" t="s">
        <v>9</v>
      </c>
      <c r="H4" s="177" t="s">
        <v>10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x14ac:dyDescent="0.3">
      <c r="A5" s="186" t="s">
        <v>11</v>
      </c>
      <c r="B5" s="187"/>
      <c r="C5" s="190"/>
      <c r="D5" s="190"/>
      <c r="E5" s="190"/>
      <c r="F5" s="190"/>
      <c r="G5" s="187"/>
      <c r="H5" s="188"/>
    </row>
    <row r="6" spans="1:256" ht="24.75" customHeight="1" x14ac:dyDescent="0.3">
      <c r="A6" s="111" t="s">
        <v>169</v>
      </c>
      <c r="B6" s="8">
        <v>50</v>
      </c>
      <c r="C6" s="9">
        <v>0.55000000000000004</v>
      </c>
      <c r="D6" s="9">
        <v>0.1</v>
      </c>
      <c r="E6" s="9">
        <v>1.9</v>
      </c>
      <c r="F6" s="9">
        <v>11</v>
      </c>
      <c r="G6" s="10" t="s">
        <v>44</v>
      </c>
      <c r="H6" s="11" t="s">
        <v>14</v>
      </c>
    </row>
    <row r="7" spans="1:256" s="16" customFormat="1" ht="13.5" customHeight="1" x14ac:dyDescent="0.25">
      <c r="A7" s="103" t="s">
        <v>249</v>
      </c>
      <c r="B7" s="12">
        <v>90</v>
      </c>
      <c r="C7" s="9">
        <v>11.1</v>
      </c>
      <c r="D7" s="9">
        <v>14.26</v>
      </c>
      <c r="E7" s="9">
        <v>10.199999999999999</v>
      </c>
      <c r="F7" s="9">
        <v>215.87</v>
      </c>
      <c r="G7" s="14" t="s">
        <v>251</v>
      </c>
      <c r="H7" s="39" t="s">
        <v>219</v>
      </c>
    </row>
    <row r="8" spans="1:256" ht="13.5" customHeight="1" x14ac:dyDescent="0.25">
      <c r="A8" s="17" t="s">
        <v>17</v>
      </c>
      <c r="B8" s="18">
        <v>150</v>
      </c>
      <c r="C8" s="22">
        <v>5.52</v>
      </c>
      <c r="D8" s="22">
        <v>4.51</v>
      </c>
      <c r="E8" s="22">
        <v>26.45</v>
      </c>
      <c r="F8" s="22">
        <v>168.45</v>
      </c>
      <c r="G8" s="19" t="s">
        <v>18</v>
      </c>
      <c r="H8" s="17" t="s">
        <v>19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x14ac:dyDescent="0.25">
      <c r="A9" s="20" t="s">
        <v>20</v>
      </c>
      <c r="B9" s="21">
        <v>222</v>
      </c>
      <c r="C9" s="18">
        <v>0.13</v>
      </c>
      <c r="D9" s="18">
        <v>0.02</v>
      </c>
      <c r="E9" s="18">
        <v>15.2</v>
      </c>
      <c r="F9" s="18">
        <v>62</v>
      </c>
      <c r="G9" s="22" t="s">
        <v>21</v>
      </c>
      <c r="H9" s="23" t="s">
        <v>22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x14ac:dyDescent="0.25">
      <c r="A10" s="24" t="s">
        <v>23</v>
      </c>
      <c r="B10" s="25">
        <v>20</v>
      </c>
      <c r="C10" s="21">
        <f>3.2/2</f>
        <v>1.6</v>
      </c>
      <c r="D10" s="21">
        <f>0.4/2</f>
        <v>0.2</v>
      </c>
      <c r="E10" s="21">
        <f>20.4/2</f>
        <v>10.199999999999999</v>
      </c>
      <c r="F10" s="21">
        <v>50</v>
      </c>
      <c r="G10" s="18" t="s">
        <v>24</v>
      </c>
      <c r="H10" s="26" t="s">
        <v>25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x14ac:dyDescent="0.3">
      <c r="A11" s="27" t="s">
        <v>26</v>
      </c>
      <c r="B11" s="176">
        <f>SUM(B6:B10)</f>
        <v>532</v>
      </c>
      <c r="C11" s="28">
        <f>SUM(C6:C10)</f>
        <v>18.900000000000002</v>
      </c>
      <c r="D11" s="28">
        <f>SUM(D6:D10)</f>
        <v>19.089999999999996</v>
      </c>
      <c r="E11" s="28">
        <f>SUM(E6:E10)</f>
        <v>63.95</v>
      </c>
      <c r="F11" s="28">
        <f>SUM(F6:F10)</f>
        <v>507.32</v>
      </c>
      <c r="G11" s="29"/>
      <c r="H11" s="30"/>
    </row>
    <row r="12" spans="1:256" x14ac:dyDescent="0.3">
      <c r="A12" s="186" t="s">
        <v>273</v>
      </c>
      <c r="B12" s="187"/>
      <c r="C12" s="187"/>
      <c r="D12" s="187"/>
      <c r="E12" s="187"/>
      <c r="F12" s="187"/>
      <c r="G12" s="187"/>
      <c r="H12" s="188"/>
    </row>
    <row r="13" spans="1:256" s="115" customFormat="1" ht="24" customHeight="1" x14ac:dyDescent="0.3">
      <c r="A13" s="35" t="s">
        <v>105</v>
      </c>
      <c r="B13" s="36">
        <v>100</v>
      </c>
      <c r="C13" s="44">
        <v>8.7100000000000009</v>
      </c>
      <c r="D13" s="44">
        <v>9.68</v>
      </c>
      <c r="E13" s="44">
        <v>58.08</v>
      </c>
      <c r="F13" s="44">
        <v>361.74</v>
      </c>
      <c r="G13" s="36" t="s">
        <v>106</v>
      </c>
      <c r="H13" s="45" t="s">
        <v>107</v>
      </c>
    </row>
    <row r="14" spans="1:256" s="115" customFormat="1" ht="12" customHeight="1" x14ac:dyDescent="0.3">
      <c r="A14" s="45" t="s">
        <v>37</v>
      </c>
      <c r="B14" s="112">
        <v>215</v>
      </c>
      <c r="C14" s="36">
        <v>7.0000000000000007E-2</v>
      </c>
      <c r="D14" s="36">
        <v>0.02</v>
      </c>
      <c r="E14" s="113">
        <v>15</v>
      </c>
      <c r="F14" s="36">
        <v>60</v>
      </c>
      <c r="G14" s="114" t="s">
        <v>38</v>
      </c>
      <c r="H14" s="98" t="s">
        <v>39</v>
      </c>
    </row>
    <row r="15" spans="1:256" s="16" customFormat="1" x14ac:dyDescent="0.25">
      <c r="A15" s="116" t="s">
        <v>26</v>
      </c>
      <c r="B15" s="117">
        <f>SUM(B13:B14)</f>
        <v>315</v>
      </c>
      <c r="C15" s="117">
        <f>SUM(C13:C14)</f>
        <v>8.7800000000000011</v>
      </c>
      <c r="D15" s="117">
        <f>SUM(D13:D14)</f>
        <v>9.6999999999999993</v>
      </c>
      <c r="E15" s="117">
        <f>SUM(E13:E14)</f>
        <v>73.08</v>
      </c>
      <c r="F15" s="117">
        <f>SUM(F13:F14)</f>
        <v>421.74</v>
      </c>
      <c r="G15" s="118"/>
      <c r="H15" s="119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</row>
    <row r="16" spans="1:256" x14ac:dyDescent="0.3">
      <c r="A16" s="191" t="s">
        <v>27</v>
      </c>
      <c r="B16" s="192"/>
      <c r="C16" s="192"/>
      <c r="D16" s="192"/>
      <c r="E16" s="192"/>
      <c r="F16" s="192"/>
      <c r="G16" s="192"/>
      <c r="H16" s="193"/>
      <c r="M16" s="31"/>
    </row>
    <row r="17" spans="1:256" ht="11.25" customHeight="1" x14ac:dyDescent="0.25">
      <c r="A17" s="176" t="s">
        <v>3</v>
      </c>
      <c r="B17" s="176" t="s">
        <v>4</v>
      </c>
      <c r="C17" s="177" t="s">
        <v>5</v>
      </c>
      <c r="D17" s="177" t="s">
        <v>6</v>
      </c>
      <c r="E17" s="177" t="s">
        <v>7</v>
      </c>
      <c r="F17" s="4" t="s">
        <v>8</v>
      </c>
      <c r="G17" s="5" t="s">
        <v>9</v>
      </c>
      <c r="H17" s="177" t="s">
        <v>10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x14ac:dyDescent="0.3">
      <c r="A18" s="186" t="s">
        <v>11</v>
      </c>
      <c r="B18" s="187"/>
      <c r="C18" s="190"/>
      <c r="D18" s="190"/>
      <c r="E18" s="190"/>
      <c r="F18" s="190"/>
      <c r="G18" s="187"/>
      <c r="H18" s="188"/>
    </row>
    <row r="19" spans="1:256" s="16" customFormat="1" x14ac:dyDescent="0.25">
      <c r="A19" s="35" t="s">
        <v>31</v>
      </c>
      <c r="B19" s="36">
        <v>150</v>
      </c>
      <c r="C19" s="37">
        <v>15.42</v>
      </c>
      <c r="D19" s="37">
        <v>13.62</v>
      </c>
      <c r="E19" s="37">
        <v>42.28</v>
      </c>
      <c r="F19" s="37">
        <v>361.12</v>
      </c>
      <c r="G19" s="36" t="s">
        <v>32</v>
      </c>
      <c r="H19" s="38" t="s">
        <v>33</v>
      </c>
    </row>
    <row r="20" spans="1:256" x14ac:dyDescent="0.25">
      <c r="A20" s="17" t="s">
        <v>34</v>
      </c>
      <c r="B20" s="25">
        <v>50</v>
      </c>
      <c r="C20" s="9">
        <v>3.5</v>
      </c>
      <c r="D20" s="9">
        <v>2.8</v>
      </c>
      <c r="E20" s="9">
        <v>15.1</v>
      </c>
      <c r="F20" s="9">
        <v>102.4</v>
      </c>
      <c r="G20" s="19" t="s">
        <v>35</v>
      </c>
      <c r="H20" s="39" t="s">
        <v>36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x14ac:dyDescent="0.25">
      <c r="A21" s="26" t="s">
        <v>37</v>
      </c>
      <c r="B21" s="22">
        <v>215</v>
      </c>
      <c r="C21" s="22">
        <v>7.0000000000000007E-2</v>
      </c>
      <c r="D21" s="22">
        <v>0.02</v>
      </c>
      <c r="E21" s="22">
        <v>15</v>
      </c>
      <c r="F21" s="22">
        <v>60</v>
      </c>
      <c r="G21" s="22" t="s">
        <v>38</v>
      </c>
      <c r="H21" s="40" t="s">
        <v>39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x14ac:dyDescent="0.25">
      <c r="A22" s="24" t="s">
        <v>40</v>
      </c>
      <c r="B22" s="21">
        <v>20</v>
      </c>
      <c r="C22" s="41">
        <v>1.3</v>
      </c>
      <c r="D22" s="41">
        <v>0.2</v>
      </c>
      <c r="E22" s="41">
        <v>8.6</v>
      </c>
      <c r="F22" s="41">
        <v>43</v>
      </c>
      <c r="G22" s="42">
        <v>11</v>
      </c>
      <c r="H22" s="26" t="s">
        <v>41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x14ac:dyDescent="0.3">
      <c r="A23" s="27" t="s">
        <v>26</v>
      </c>
      <c r="B23" s="176">
        <f>SUM(B19:B22)</f>
        <v>435</v>
      </c>
      <c r="C23" s="28">
        <f>SUM(C19:C22)</f>
        <v>20.290000000000003</v>
      </c>
      <c r="D23" s="28">
        <f>SUM(D19:D22)</f>
        <v>16.639999999999997</v>
      </c>
      <c r="E23" s="28">
        <f>SUM(E19:E22)</f>
        <v>80.97999999999999</v>
      </c>
      <c r="F23" s="28">
        <f>SUM(F19:F22)</f>
        <v>566.52</v>
      </c>
      <c r="G23" s="29"/>
      <c r="H23" s="30"/>
    </row>
    <row r="24" spans="1:256" s="16" customFormat="1" x14ac:dyDescent="0.25">
      <c r="A24" s="186" t="s">
        <v>273</v>
      </c>
      <c r="B24" s="187"/>
      <c r="C24" s="187"/>
      <c r="D24" s="187"/>
      <c r="E24" s="187"/>
      <c r="F24" s="187"/>
      <c r="G24" s="187"/>
      <c r="H24" s="188"/>
    </row>
    <row r="25" spans="1:256" s="48" customFormat="1" x14ac:dyDescent="0.25">
      <c r="A25" s="111" t="s">
        <v>162</v>
      </c>
      <c r="B25" s="44">
        <v>100</v>
      </c>
      <c r="C25" s="107">
        <v>8.64</v>
      </c>
      <c r="D25" s="107">
        <v>9.85</v>
      </c>
      <c r="E25" s="107">
        <v>45.53</v>
      </c>
      <c r="F25" s="107">
        <v>292.98</v>
      </c>
      <c r="G25" s="44" t="s">
        <v>163</v>
      </c>
      <c r="H25" s="35" t="s">
        <v>164</v>
      </c>
    </row>
    <row r="26" spans="1:256" s="115" customFormat="1" ht="10.5" customHeight="1" x14ac:dyDescent="0.3">
      <c r="A26" s="45" t="s">
        <v>37</v>
      </c>
      <c r="B26" s="112">
        <v>215</v>
      </c>
      <c r="C26" s="36">
        <v>7.0000000000000007E-2</v>
      </c>
      <c r="D26" s="36">
        <v>0.02</v>
      </c>
      <c r="E26" s="113">
        <v>15</v>
      </c>
      <c r="F26" s="36">
        <v>60</v>
      </c>
      <c r="G26" s="114" t="s">
        <v>38</v>
      </c>
      <c r="H26" s="98" t="s">
        <v>39</v>
      </c>
    </row>
    <row r="27" spans="1:256" s="16" customFormat="1" x14ac:dyDescent="0.25">
      <c r="A27" s="116" t="s">
        <v>26</v>
      </c>
      <c r="B27" s="117">
        <f>SUM(B25:B26)</f>
        <v>315</v>
      </c>
      <c r="C27" s="117">
        <f>SUM(C25:C26)</f>
        <v>8.7100000000000009</v>
      </c>
      <c r="D27" s="117">
        <f>SUM(D25:D26)</f>
        <v>9.8699999999999992</v>
      </c>
      <c r="E27" s="117">
        <f>SUM(E25:E26)</f>
        <v>60.53</v>
      </c>
      <c r="F27" s="117">
        <f>SUM(F25:F26)</f>
        <v>352.98</v>
      </c>
      <c r="G27" s="118"/>
      <c r="H27" s="119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  <c r="IP27" s="120"/>
      <c r="IQ27" s="120"/>
      <c r="IR27" s="120"/>
      <c r="IS27" s="120"/>
      <c r="IT27" s="120"/>
      <c r="IU27" s="120"/>
      <c r="IV27" s="120"/>
    </row>
    <row r="28" spans="1:256" x14ac:dyDescent="0.3">
      <c r="A28" s="191" t="s">
        <v>42</v>
      </c>
      <c r="B28" s="192"/>
      <c r="C28" s="192"/>
      <c r="D28" s="192"/>
      <c r="E28" s="192"/>
      <c r="F28" s="192"/>
      <c r="G28" s="192"/>
      <c r="H28" s="193"/>
    </row>
    <row r="29" spans="1:256" ht="12" customHeight="1" x14ac:dyDescent="0.25">
      <c r="A29" s="176" t="s">
        <v>3</v>
      </c>
      <c r="B29" s="176" t="s">
        <v>4</v>
      </c>
      <c r="C29" s="177" t="s">
        <v>5</v>
      </c>
      <c r="D29" s="177" t="s">
        <v>6</v>
      </c>
      <c r="E29" s="177" t="s">
        <v>7</v>
      </c>
      <c r="F29" s="4" t="s">
        <v>8</v>
      </c>
      <c r="G29" s="5" t="s">
        <v>9</v>
      </c>
      <c r="H29" s="177" t="s">
        <v>10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x14ac:dyDescent="0.3">
      <c r="A30" s="186" t="s">
        <v>11</v>
      </c>
      <c r="B30" s="187"/>
      <c r="C30" s="190"/>
      <c r="D30" s="190"/>
      <c r="E30" s="190"/>
      <c r="F30" s="190"/>
      <c r="G30" s="187"/>
      <c r="H30" s="188"/>
    </row>
    <row r="31" spans="1:256" x14ac:dyDescent="0.25">
      <c r="A31" s="181" t="s">
        <v>65</v>
      </c>
      <c r="B31" s="8">
        <v>50</v>
      </c>
      <c r="C31" s="9">
        <v>0.35</v>
      </c>
      <c r="D31" s="9">
        <v>0.05</v>
      </c>
      <c r="E31" s="9">
        <v>0.95</v>
      </c>
      <c r="F31" s="9">
        <v>6</v>
      </c>
      <c r="G31" s="10" t="s">
        <v>66</v>
      </c>
      <c r="H31" s="39" t="s">
        <v>45</v>
      </c>
    </row>
    <row r="32" spans="1:256" s="16" customFormat="1" ht="12" customHeight="1" x14ac:dyDescent="0.25">
      <c r="A32" s="35" t="s">
        <v>46</v>
      </c>
      <c r="B32" s="36">
        <v>90</v>
      </c>
      <c r="C32" s="43">
        <v>15.9</v>
      </c>
      <c r="D32" s="43">
        <v>10.4</v>
      </c>
      <c r="E32" s="43">
        <v>10.4</v>
      </c>
      <c r="F32" s="43">
        <v>207.9</v>
      </c>
      <c r="G32" s="44" t="s">
        <v>47</v>
      </c>
      <c r="H32" s="45" t="s">
        <v>48</v>
      </c>
    </row>
    <row r="33" spans="1:256" x14ac:dyDescent="0.25">
      <c r="A33" s="26" t="s">
        <v>49</v>
      </c>
      <c r="B33" s="18">
        <v>150</v>
      </c>
      <c r="C33" s="22">
        <v>3.06</v>
      </c>
      <c r="D33" s="22">
        <v>4.8</v>
      </c>
      <c r="E33" s="22">
        <v>20.440000000000001</v>
      </c>
      <c r="F33" s="22">
        <v>137.25</v>
      </c>
      <c r="G33" s="18" t="s">
        <v>50</v>
      </c>
      <c r="H33" s="26" t="s">
        <v>51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x14ac:dyDescent="0.25">
      <c r="A34" s="20" t="s">
        <v>20</v>
      </c>
      <c r="B34" s="21">
        <v>222</v>
      </c>
      <c r="C34" s="18">
        <v>0.13</v>
      </c>
      <c r="D34" s="18">
        <v>0.02</v>
      </c>
      <c r="E34" s="18">
        <v>15.2</v>
      </c>
      <c r="F34" s="18">
        <v>62</v>
      </c>
      <c r="G34" s="22" t="s">
        <v>21</v>
      </c>
      <c r="H34" s="23" t="s">
        <v>22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x14ac:dyDescent="0.25">
      <c r="A35" s="24" t="s">
        <v>23</v>
      </c>
      <c r="B35" s="25">
        <v>20</v>
      </c>
      <c r="C35" s="21">
        <f>3.2/2</f>
        <v>1.6</v>
      </c>
      <c r="D35" s="21">
        <f>0.4/2</f>
        <v>0.2</v>
      </c>
      <c r="E35" s="21">
        <f>20.4/2</f>
        <v>10.199999999999999</v>
      </c>
      <c r="F35" s="21">
        <v>50</v>
      </c>
      <c r="G35" s="18" t="s">
        <v>24</v>
      </c>
      <c r="H35" s="26" t="s">
        <v>25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x14ac:dyDescent="0.3">
      <c r="A36" s="27" t="s">
        <v>26</v>
      </c>
      <c r="B36" s="176">
        <f>SUM(B31:B35)</f>
        <v>532</v>
      </c>
      <c r="C36" s="28">
        <f>SUM(C31:C35)</f>
        <v>21.04</v>
      </c>
      <c r="D36" s="28">
        <f>SUM(D31:D35)</f>
        <v>15.469999999999999</v>
      </c>
      <c r="E36" s="28">
        <f>SUM(E31:E35)</f>
        <v>57.19</v>
      </c>
      <c r="F36" s="28">
        <f>SUM(F31:F35)</f>
        <v>463.15</v>
      </c>
      <c r="G36" s="29"/>
      <c r="H36" s="30"/>
    </row>
    <row r="37" spans="1:256" s="16" customFormat="1" x14ac:dyDescent="0.25">
      <c r="A37" s="186" t="s">
        <v>273</v>
      </c>
      <c r="B37" s="187"/>
      <c r="C37" s="187"/>
      <c r="D37" s="187"/>
      <c r="E37" s="187"/>
      <c r="F37" s="187"/>
      <c r="G37" s="187"/>
      <c r="H37" s="188"/>
    </row>
    <row r="38" spans="1:256" s="115" customFormat="1" x14ac:dyDescent="0.3">
      <c r="A38" s="35" t="s">
        <v>173</v>
      </c>
      <c r="B38" s="12">
        <v>100</v>
      </c>
      <c r="C38" s="13">
        <v>9.42</v>
      </c>
      <c r="D38" s="13">
        <v>14.84</v>
      </c>
      <c r="E38" s="13">
        <v>51.16</v>
      </c>
      <c r="F38" s="13">
        <v>376</v>
      </c>
      <c r="G38" s="14" t="s">
        <v>174</v>
      </c>
      <c r="H38" s="45" t="s">
        <v>175</v>
      </c>
    </row>
    <row r="39" spans="1:256" s="115" customFormat="1" ht="12" customHeight="1" x14ac:dyDescent="0.3">
      <c r="A39" s="45" t="s">
        <v>37</v>
      </c>
      <c r="B39" s="112">
        <v>215</v>
      </c>
      <c r="C39" s="36">
        <v>7.0000000000000007E-2</v>
      </c>
      <c r="D39" s="36">
        <v>0.02</v>
      </c>
      <c r="E39" s="113">
        <v>15</v>
      </c>
      <c r="F39" s="36">
        <v>60</v>
      </c>
      <c r="G39" s="114" t="s">
        <v>38</v>
      </c>
      <c r="H39" s="98" t="s">
        <v>39</v>
      </c>
    </row>
    <row r="40" spans="1:256" s="16" customFormat="1" x14ac:dyDescent="0.25">
      <c r="A40" s="116" t="s">
        <v>26</v>
      </c>
      <c r="B40" s="117">
        <f>SUM(B38:B39)</f>
        <v>315</v>
      </c>
      <c r="C40" s="117">
        <f>SUM(C38:C39)</f>
        <v>9.49</v>
      </c>
      <c r="D40" s="117">
        <f>SUM(D38:D39)</f>
        <v>14.86</v>
      </c>
      <c r="E40" s="117">
        <f>SUM(E38:E39)</f>
        <v>66.16</v>
      </c>
      <c r="F40" s="117">
        <f>SUM(F38:F39)</f>
        <v>436</v>
      </c>
      <c r="G40" s="118"/>
      <c r="H40" s="119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20"/>
      <c r="EC40" s="120"/>
      <c r="ED40" s="120"/>
      <c r="EE40" s="120"/>
      <c r="EF40" s="120"/>
      <c r="EG40" s="120"/>
      <c r="EH40" s="120"/>
      <c r="EI40" s="120"/>
      <c r="EJ40" s="120"/>
      <c r="EK40" s="120"/>
      <c r="EL40" s="120"/>
      <c r="EM40" s="120"/>
      <c r="EN40" s="120"/>
      <c r="EO40" s="120"/>
      <c r="EP40" s="120"/>
      <c r="EQ40" s="120"/>
      <c r="ER40" s="120"/>
      <c r="ES40" s="120"/>
      <c r="ET40" s="120"/>
      <c r="EU40" s="120"/>
      <c r="EV40" s="120"/>
      <c r="EW40" s="120"/>
      <c r="EX40" s="120"/>
      <c r="EY40" s="120"/>
      <c r="EZ40" s="120"/>
      <c r="FA40" s="120"/>
      <c r="FB40" s="120"/>
      <c r="FC40" s="120"/>
      <c r="FD40" s="120"/>
      <c r="FE40" s="120"/>
      <c r="FF40" s="120"/>
      <c r="FG40" s="120"/>
      <c r="FH40" s="120"/>
      <c r="FI40" s="120"/>
      <c r="FJ40" s="120"/>
      <c r="FK40" s="120"/>
      <c r="FL40" s="120"/>
      <c r="FM40" s="120"/>
      <c r="FN40" s="120"/>
      <c r="FO40" s="120"/>
      <c r="FP40" s="120"/>
      <c r="FQ40" s="120"/>
      <c r="FR40" s="120"/>
      <c r="FS40" s="120"/>
      <c r="FT40" s="120"/>
      <c r="FU40" s="120"/>
      <c r="FV40" s="120"/>
      <c r="FW40" s="120"/>
      <c r="FX40" s="120"/>
      <c r="FY40" s="120"/>
      <c r="FZ40" s="120"/>
      <c r="GA40" s="120"/>
      <c r="GB40" s="120"/>
      <c r="GC40" s="120"/>
      <c r="GD40" s="120"/>
      <c r="GE40" s="120"/>
      <c r="GF40" s="120"/>
      <c r="GG40" s="120"/>
      <c r="GH40" s="120"/>
      <c r="GI40" s="120"/>
      <c r="GJ40" s="120"/>
      <c r="GK40" s="120"/>
      <c r="GL40" s="120"/>
      <c r="GM40" s="120"/>
      <c r="GN40" s="120"/>
      <c r="GO40" s="120"/>
      <c r="GP40" s="120"/>
      <c r="GQ40" s="120"/>
      <c r="GR40" s="120"/>
      <c r="GS40" s="120"/>
      <c r="GT40" s="120"/>
      <c r="GU40" s="120"/>
      <c r="GV40" s="120"/>
      <c r="GW40" s="120"/>
      <c r="GX40" s="120"/>
      <c r="GY40" s="120"/>
      <c r="GZ40" s="120"/>
      <c r="HA40" s="120"/>
      <c r="HB40" s="120"/>
      <c r="HC40" s="120"/>
      <c r="HD40" s="120"/>
      <c r="HE40" s="120"/>
      <c r="HF40" s="120"/>
      <c r="HG40" s="120"/>
      <c r="HH40" s="120"/>
      <c r="HI40" s="120"/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120"/>
      <c r="HV40" s="120"/>
      <c r="HW40" s="120"/>
      <c r="HX40" s="120"/>
      <c r="HY40" s="120"/>
      <c r="HZ40" s="120"/>
      <c r="IA40" s="120"/>
      <c r="IB40" s="120"/>
      <c r="IC40" s="120"/>
      <c r="ID40" s="120"/>
      <c r="IE40" s="120"/>
      <c r="IF40" s="120"/>
      <c r="IG40" s="120"/>
      <c r="IH40" s="120"/>
      <c r="II40" s="120"/>
      <c r="IJ40" s="120"/>
      <c r="IK40" s="120"/>
      <c r="IL40" s="120"/>
      <c r="IM40" s="120"/>
      <c r="IN40" s="120"/>
      <c r="IO40" s="120"/>
      <c r="IP40" s="120"/>
      <c r="IQ40" s="120"/>
      <c r="IR40" s="120"/>
      <c r="IS40" s="120"/>
      <c r="IT40" s="120"/>
      <c r="IU40" s="120"/>
      <c r="IV40" s="120"/>
    </row>
    <row r="41" spans="1:256" x14ac:dyDescent="0.3">
      <c r="A41" s="191" t="s">
        <v>52</v>
      </c>
      <c r="B41" s="192"/>
      <c r="C41" s="192"/>
      <c r="D41" s="192"/>
      <c r="E41" s="192"/>
      <c r="F41" s="192"/>
      <c r="G41" s="192"/>
      <c r="H41" s="193"/>
    </row>
    <row r="42" spans="1:256" ht="12" customHeight="1" x14ac:dyDescent="0.25">
      <c r="A42" s="176" t="s">
        <v>3</v>
      </c>
      <c r="B42" s="176" t="s">
        <v>4</v>
      </c>
      <c r="C42" s="177" t="s">
        <v>5</v>
      </c>
      <c r="D42" s="177" t="s">
        <v>6</v>
      </c>
      <c r="E42" s="177" t="s">
        <v>7</v>
      </c>
      <c r="F42" s="4" t="s">
        <v>8</v>
      </c>
      <c r="G42" s="5" t="s">
        <v>9</v>
      </c>
      <c r="H42" s="177" t="s">
        <v>10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x14ac:dyDescent="0.3">
      <c r="A43" s="186" t="s">
        <v>11</v>
      </c>
      <c r="B43" s="187"/>
      <c r="C43" s="190"/>
      <c r="D43" s="190"/>
      <c r="E43" s="190"/>
      <c r="F43" s="190"/>
      <c r="G43" s="187"/>
      <c r="H43" s="188"/>
    </row>
    <row r="44" spans="1:256" s="48" customFormat="1" ht="13.5" customHeight="1" x14ac:dyDescent="0.25">
      <c r="A44" s="35" t="s">
        <v>56</v>
      </c>
      <c r="B44" s="36">
        <v>90</v>
      </c>
      <c r="C44" s="44">
        <v>14.68</v>
      </c>
      <c r="D44" s="44">
        <v>8.58</v>
      </c>
      <c r="E44" s="44">
        <v>11.03</v>
      </c>
      <c r="F44" s="44">
        <v>180.7</v>
      </c>
      <c r="G44" s="36" t="s">
        <v>57</v>
      </c>
      <c r="H44" s="45" t="s">
        <v>58</v>
      </c>
    </row>
    <row r="45" spans="1:256" x14ac:dyDescent="0.25">
      <c r="A45" s="24" t="s">
        <v>59</v>
      </c>
      <c r="B45" s="49">
        <v>150</v>
      </c>
      <c r="C45" s="21">
        <v>8.6</v>
      </c>
      <c r="D45" s="21">
        <v>6.09</v>
      </c>
      <c r="E45" s="21">
        <v>38.64</v>
      </c>
      <c r="F45" s="21">
        <v>243.75</v>
      </c>
      <c r="G45" s="22" t="s">
        <v>60</v>
      </c>
      <c r="H45" s="50" t="s">
        <v>61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s="16" customFormat="1" x14ac:dyDescent="0.25">
      <c r="A46" s="35" t="s">
        <v>170</v>
      </c>
      <c r="B46" s="36">
        <v>200</v>
      </c>
      <c r="C46" s="112">
        <v>0</v>
      </c>
      <c r="D46" s="112">
        <v>0</v>
      </c>
      <c r="E46" s="112">
        <v>19.97</v>
      </c>
      <c r="F46" s="112">
        <v>76</v>
      </c>
      <c r="G46" s="36" t="s">
        <v>171</v>
      </c>
      <c r="H46" s="45" t="s">
        <v>172</v>
      </c>
    </row>
    <row r="47" spans="1:256" x14ac:dyDescent="0.25">
      <c r="A47" s="24" t="s">
        <v>40</v>
      </c>
      <c r="B47" s="21">
        <v>20</v>
      </c>
      <c r="C47" s="41">
        <v>1.3</v>
      </c>
      <c r="D47" s="41">
        <v>0.2</v>
      </c>
      <c r="E47" s="41">
        <v>8.6</v>
      </c>
      <c r="F47" s="41">
        <v>43</v>
      </c>
      <c r="G47" s="42">
        <v>11</v>
      </c>
      <c r="H47" s="26" t="s">
        <v>41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x14ac:dyDescent="0.3">
      <c r="A48" s="27" t="s">
        <v>26</v>
      </c>
      <c r="B48" s="176">
        <f>SUM(B44:B47)</f>
        <v>460</v>
      </c>
      <c r="C48" s="28">
        <f>SUM(C44:C47)</f>
        <v>24.580000000000002</v>
      </c>
      <c r="D48" s="28">
        <f>SUM(D44:D47)</f>
        <v>14.87</v>
      </c>
      <c r="E48" s="28">
        <f>SUM(E44:E47)</f>
        <v>78.239999999999995</v>
      </c>
      <c r="F48" s="28">
        <f>SUM(F44:F47)</f>
        <v>543.45000000000005</v>
      </c>
      <c r="G48" s="29"/>
      <c r="H48" s="53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4"/>
      <c r="FL48" s="54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4"/>
      <c r="GH48" s="54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4"/>
      <c r="HD48" s="54"/>
      <c r="HE48" s="54"/>
      <c r="HF48" s="54"/>
      <c r="HG48" s="54"/>
      <c r="HH48" s="54"/>
      <c r="HI48" s="54"/>
      <c r="HJ48" s="54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54"/>
      <c r="HV48" s="54"/>
      <c r="HW48" s="54"/>
      <c r="HX48" s="54"/>
      <c r="HY48" s="54"/>
      <c r="HZ48" s="54"/>
      <c r="IA48" s="54"/>
      <c r="IB48" s="54"/>
      <c r="IC48" s="54"/>
      <c r="ID48" s="54"/>
      <c r="IE48" s="54"/>
      <c r="IF48" s="54"/>
      <c r="IG48" s="54"/>
      <c r="IH48" s="54"/>
      <c r="II48" s="54"/>
      <c r="IJ48" s="54"/>
      <c r="IK48" s="54"/>
      <c r="IL48" s="54"/>
      <c r="IM48" s="54"/>
      <c r="IN48" s="54"/>
      <c r="IO48" s="54"/>
      <c r="IP48" s="54"/>
      <c r="IQ48" s="54"/>
      <c r="IR48" s="54"/>
      <c r="IS48" s="54"/>
      <c r="IT48" s="54"/>
      <c r="IU48" s="54"/>
      <c r="IV48" s="54"/>
    </row>
    <row r="49" spans="1:256" s="16" customFormat="1" x14ac:dyDescent="0.25">
      <c r="A49" s="186" t="s">
        <v>273</v>
      </c>
      <c r="B49" s="187"/>
      <c r="C49" s="187"/>
      <c r="D49" s="187"/>
      <c r="E49" s="187"/>
      <c r="F49" s="187"/>
      <c r="G49" s="187"/>
      <c r="H49" s="188"/>
    </row>
    <row r="50" spans="1:256" s="115" customFormat="1" x14ac:dyDescent="0.25">
      <c r="A50" s="100" t="s">
        <v>262</v>
      </c>
      <c r="B50" s="69">
        <v>100</v>
      </c>
      <c r="C50" s="107">
        <v>8.5</v>
      </c>
      <c r="D50" s="107">
        <v>7.98</v>
      </c>
      <c r="E50" s="13">
        <v>38.880000000000003</v>
      </c>
      <c r="F50" s="13">
        <v>244.8</v>
      </c>
      <c r="G50" s="121" t="s">
        <v>185</v>
      </c>
      <c r="H50" s="15" t="s">
        <v>186</v>
      </c>
    </row>
    <row r="51" spans="1:256" s="115" customFormat="1" ht="10.5" customHeight="1" x14ac:dyDescent="0.3">
      <c r="A51" s="45" t="s">
        <v>37</v>
      </c>
      <c r="B51" s="112">
        <v>215</v>
      </c>
      <c r="C51" s="36">
        <v>7.0000000000000007E-2</v>
      </c>
      <c r="D51" s="36">
        <v>0.02</v>
      </c>
      <c r="E51" s="113">
        <v>15</v>
      </c>
      <c r="F51" s="36">
        <v>60</v>
      </c>
      <c r="G51" s="114" t="s">
        <v>38</v>
      </c>
      <c r="H51" s="98" t="s">
        <v>39</v>
      </c>
    </row>
    <row r="52" spans="1:256" s="16" customFormat="1" x14ac:dyDescent="0.25">
      <c r="A52" s="116" t="s">
        <v>26</v>
      </c>
      <c r="B52" s="117">
        <f>SUM(B50:B51)</f>
        <v>315</v>
      </c>
      <c r="C52" s="117">
        <f>SUM(C50:C51)</f>
        <v>8.57</v>
      </c>
      <c r="D52" s="117">
        <f>SUM(D50:D51)</f>
        <v>8</v>
      </c>
      <c r="E52" s="117">
        <f>SUM(E50:E51)</f>
        <v>53.88</v>
      </c>
      <c r="F52" s="117">
        <f>SUM(F50:F51)</f>
        <v>304.8</v>
      </c>
      <c r="G52" s="118"/>
      <c r="H52" s="119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120"/>
      <c r="FW52" s="120"/>
      <c r="FX52" s="120"/>
      <c r="FY52" s="120"/>
      <c r="FZ52" s="120"/>
      <c r="GA52" s="120"/>
      <c r="GB52" s="120"/>
      <c r="GC52" s="120"/>
      <c r="GD52" s="120"/>
      <c r="GE52" s="120"/>
      <c r="GF52" s="120"/>
      <c r="GG52" s="120"/>
      <c r="GH52" s="120"/>
      <c r="GI52" s="120"/>
      <c r="GJ52" s="120"/>
      <c r="GK52" s="120"/>
      <c r="GL52" s="120"/>
      <c r="GM52" s="120"/>
      <c r="GN52" s="120"/>
      <c r="GO52" s="120"/>
      <c r="GP52" s="120"/>
      <c r="GQ52" s="120"/>
      <c r="GR52" s="120"/>
      <c r="GS52" s="120"/>
      <c r="GT52" s="120"/>
      <c r="GU52" s="120"/>
      <c r="GV52" s="120"/>
      <c r="GW52" s="120"/>
      <c r="GX52" s="120"/>
      <c r="GY52" s="120"/>
      <c r="GZ52" s="120"/>
      <c r="HA52" s="120"/>
      <c r="HB52" s="120"/>
      <c r="HC52" s="120"/>
      <c r="HD52" s="120"/>
      <c r="HE52" s="120"/>
      <c r="HF52" s="120"/>
      <c r="HG52" s="120"/>
      <c r="HH52" s="120"/>
      <c r="HI52" s="120"/>
      <c r="HJ52" s="120"/>
      <c r="HK52" s="120"/>
      <c r="HL52" s="120"/>
      <c r="HM52" s="120"/>
      <c r="HN52" s="120"/>
      <c r="HO52" s="120"/>
      <c r="HP52" s="120"/>
      <c r="HQ52" s="120"/>
      <c r="HR52" s="120"/>
      <c r="HS52" s="120"/>
      <c r="HT52" s="120"/>
      <c r="HU52" s="120"/>
      <c r="HV52" s="120"/>
      <c r="HW52" s="120"/>
      <c r="HX52" s="120"/>
      <c r="HY52" s="120"/>
      <c r="HZ52" s="120"/>
      <c r="IA52" s="120"/>
      <c r="IB52" s="120"/>
      <c r="IC52" s="120"/>
      <c r="ID52" s="120"/>
      <c r="IE52" s="120"/>
      <c r="IF52" s="120"/>
      <c r="IG52" s="120"/>
      <c r="IH52" s="120"/>
      <c r="II52" s="120"/>
      <c r="IJ52" s="120"/>
      <c r="IK52" s="120"/>
      <c r="IL52" s="120"/>
      <c r="IM52" s="120"/>
      <c r="IN52" s="120"/>
      <c r="IO52" s="120"/>
      <c r="IP52" s="120"/>
      <c r="IQ52" s="120"/>
      <c r="IR52" s="120"/>
      <c r="IS52" s="120"/>
      <c r="IT52" s="120"/>
      <c r="IU52" s="120"/>
      <c r="IV52" s="120"/>
    </row>
    <row r="53" spans="1:256" x14ac:dyDescent="0.3">
      <c r="A53" s="191" t="s">
        <v>64</v>
      </c>
      <c r="B53" s="192"/>
      <c r="C53" s="192"/>
      <c r="D53" s="192"/>
      <c r="E53" s="192"/>
      <c r="F53" s="192"/>
      <c r="G53" s="192"/>
      <c r="H53" s="193"/>
    </row>
    <row r="54" spans="1:256" ht="10.5" customHeight="1" x14ac:dyDescent="0.25">
      <c r="A54" s="176" t="s">
        <v>3</v>
      </c>
      <c r="B54" s="176" t="s">
        <v>4</v>
      </c>
      <c r="C54" s="177" t="s">
        <v>5</v>
      </c>
      <c r="D54" s="177" t="s">
        <v>6</v>
      </c>
      <c r="E54" s="177" t="s">
        <v>7</v>
      </c>
      <c r="F54" s="4" t="s">
        <v>8</v>
      </c>
      <c r="G54" s="5" t="s">
        <v>9</v>
      </c>
      <c r="H54" s="177" t="s">
        <v>10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1:256" x14ac:dyDescent="0.3">
      <c r="A55" s="186" t="s">
        <v>11</v>
      </c>
      <c r="B55" s="187"/>
      <c r="C55" s="190"/>
      <c r="D55" s="190"/>
      <c r="E55" s="190"/>
      <c r="F55" s="190"/>
      <c r="G55" s="187"/>
      <c r="H55" s="188"/>
    </row>
    <row r="56" spans="1:256" x14ac:dyDescent="0.25">
      <c r="A56" s="181" t="s">
        <v>43</v>
      </c>
      <c r="B56" s="8">
        <v>50</v>
      </c>
      <c r="C56" s="9">
        <v>0.55000000000000004</v>
      </c>
      <c r="D56" s="9">
        <v>0.1</v>
      </c>
      <c r="E56" s="9">
        <v>1.9</v>
      </c>
      <c r="F56" s="9">
        <v>11</v>
      </c>
      <c r="G56" s="10" t="s">
        <v>44</v>
      </c>
      <c r="H56" s="39" t="s">
        <v>45</v>
      </c>
    </row>
    <row r="57" spans="1:256" x14ac:dyDescent="0.3">
      <c r="A57" s="102" t="s">
        <v>250</v>
      </c>
      <c r="B57" s="8">
        <v>90</v>
      </c>
      <c r="C57" s="47">
        <v>9.6999999999999993</v>
      </c>
      <c r="D57" s="47">
        <v>14.2</v>
      </c>
      <c r="E57" s="47">
        <v>8.1999999999999993</v>
      </c>
      <c r="F57" s="47">
        <v>198.4</v>
      </c>
      <c r="G57" s="65" t="s">
        <v>82</v>
      </c>
      <c r="H57" s="59" t="s">
        <v>83</v>
      </c>
    </row>
    <row r="58" spans="1:256" ht="24" x14ac:dyDescent="0.3">
      <c r="A58" s="17" t="s">
        <v>127</v>
      </c>
      <c r="B58" s="25">
        <v>150</v>
      </c>
      <c r="C58" s="9">
        <v>3.65</v>
      </c>
      <c r="D58" s="9">
        <v>5.37</v>
      </c>
      <c r="E58" s="9">
        <v>36.68</v>
      </c>
      <c r="F58" s="9">
        <v>209.7</v>
      </c>
      <c r="G58" s="55" t="s">
        <v>77</v>
      </c>
      <c r="H58" s="40" t="s">
        <v>68</v>
      </c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pans="1:256" x14ac:dyDescent="0.25">
      <c r="A59" s="20" t="s">
        <v>20</v>
      </c>
      <c r="B59" s="21">
        <v>222</v>
      </c>
      <c r="C59" s="22">
        <v>0.13</v>
      </c>
      <c r="D59" s="22">
        <v>0.02</v>
      </c>
      <c r="E59" s="22">
        <v>15.2</v>
      </c>
      <c r="F59" s="22">
        <v>62</v>
      </c>
      <c r="G59" s="22" t="s">
        <v>21</v>
      </c>
      <c r="H59" s="23" t="s">
        <v>22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1:256" x14ac:dyDescent="0.25">
      <c r="A60" s="24" t="s">
        <v>23</v>
      </c>
      <c r="B60" s="25">
        <v>20</v>
      </c>
      <c r="C60" s="21">
        <f>3.2/2</f>
        <v>1.6</v>
      </c>
      <c r="D60" s="21">
        <f>0.4/2</f>
        <v>0.2</v>
      </c>
      <c r="E60" s="21">
        <f>20.4/2</f>
        <v>10.199999999999999</v>
      </c>
      <c r="F60" s="21">
        <v>50</v>
      </c>
      <c r="G60" s="18" t="s">
        <v>24</v>
      </c>
      <c r="H60" s="26" t="s">
        <v>25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pans="1:256" x14ac:dyDescent="0.3">
      <c r="A61" s="27" t="s">
        <v>26</v>
      </c>
      <c r="B61" s="176">
        <f>SUM(B56:B60)</f>
        <v>532</v>
      </c>
      <c r="C61" s="28">
        <f>SUM(C56:C60)</f>
        <v>15.63</v>
      </c>
      <c r="D61" s="28">
        <f>SUM(D56:D60)</f>
        <v>19.889999999999997</v>
      </c>
      <c r="E61" s="28">
        <f>SUM(E56:E60)</f>
        <v>72.180000000000007</v>
      </c>
      <c r="F61" s="28">
        <f>SUM(F56:F60)</f>
        <v>531.1</v>
      </c>
      <c r="G61" s="29"/>
      <c r="H61" s="53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/>
      <c r="HI61" s="54"/>
      <c r="HJ61" s="54"/>
      <c r="HK61" s="54"/>
      <c r="HL61" s="54"/>
      <c r="HM61" s="54"/>
      <c r="HN61" s="54"/>
      <c r="HO61" s="54"/>
      <c r="HP61" s="54"/>
      <c r="HQ61" s="54"/>
      <c r="HR61" s="54"/>
      <c r="HS61" s="54"/>
      <c r="HT61" s="54"/>
      <c r="HU61" s="54"/>
      <c r="HV61" s="54"/>
      <c r="HW61" s="54"/>
      <c r="HX61" s="54"/>
      <c r="HY61" s="54"/>
      <c r="HZ61" s="54"/>
      <c r="IA61" s="54"/>
      <c r="IB61" s="54"/>
      <c r="IC61" s="54"/>
      <c r="ID61" s="54"/>
      <c r="IE61" s="54"/>
      <c r="IF61" s="54"/>
      <c r="IG61" s="54"/>
      <c r="IH61" s="54"/>
      <c r="II61" s="54"/>
      <c r="IJ61" s="54"/>
      <c r="IK61" s="54"/>
      <c r="IL61" s="54"/>
      <c r="IM61" s="54"/>
      <c r="IN61" s="54"/>
      <c r="IO61" s="54"/>
      <c r="IP61" s="54"/>
      <c r="IQ61" s="54"/>
      <c r="IR61" s="54"/>
      <c r="IS61" s="54"/>
      <c r="IT61" s="54"/>
      <c r="IU61" s="54"/>
      <c r="IV61" s="54"/>
    </row>
    <row r="62" spans="1:256" s="16" customFormat="1" x14ac:dyDescent="0.25">
      <c r="A62" s="186" t="s">
        <v>273</v>
      </c>
      <c r="B62" s="187"/>
      <c r="C62" s="187"/>
      <c r="D62" s="187"/>
      <c r="E62" s="187"/>
      <c r="F62" s="187"/>
      <c r="G62" s="187"/>
      <c r="H62" s="188"/>
    </row>
    <row r="63" spans="1:256" s="115" customFormat="1" x14ac:dyDescent="0.3">
      <c r="A63" s="45" t="s">
        <v>195</v>
      </c>
      <c r="B63" s="12">
        <v>100</v>
      </c>
      <c r="C63" s="44">
        <v>12.78</v>
      </c>
      <c r="D63" s="44">
        <v>14.16</v>
      </c>
      <c r="E63" s="44">
        <v>37.659999999999997</v>
      </c>
      <c r="F63" s="44">
        <v>333</v>
      </c>
      <c r="G63" s="14" t="s">
        <v>196</v>
      </c>
      <c r="H63" s="45" t="s">
        <v>197</v>
      </c>
    </row>
    <row r="64" spans="1:256" s="115" customFormat="1" ht="10.5" customHeight="1" x14ac:dyDescent="0.3">
      <c r="A64" s="45" t="s">
        <v>37</v>
      </c>
      <c r="B64" s="112">
        <v>215</v>
      </c>
      <c r="C64" s="36">
        <v>7.0000000000000007E-2</v>
      </c>
      <c r="D64" s="36">
        <v>0.02</v>
      </c>
      <c r="E64" s="113">
        <v>15</v>
      </c>
      <c r="F64" s="36">
        <v>60</v>
      </c>
      <c r="G64" s="114" t="s">
        <v>38</v>
      </c>
      <c r="H64" s="98" t="s">
        <v>39</v>
      </c>
    </row>
    <row r="65" spans="1:256" s="16" customFormat="1" x14ac:dyDescent="0.25">
      <c r="A65" s="116" t="s">
        <v>26</v>
      </c>
      <c r="B65" s="117">
        <f>SUM(B63:B64)</f>
        <v>315</v>
      </c>
      <c r="C65" s="117">
        <f>SUM(C63:C64)</f>
        <v>12.85</v>
      </c>
      <c r="D65" s="117">
        <f>SUM(D63:D64)</f>
        <v>14.18</v>
      </c>
      <c r="E65" s="117">
        <f>SUM(E63:E64)</f>
        <v>52.66</v>
      </c>
      <c r="F65" s="117">
        <f>SUM(F63:F64)</f>
        <v>393</v>
      </c>
      <c r="G65" s="118"/>
      <c r="H65" s="119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120"/>
      <c r="CC65" s="120"/>
      <c r="CD65" s="120"/>
      <c r="CE65" s="120"/>
      <c r="CF65" s="120"/>
      <c r="CG65" s="120"/>
      <c r="CH65" s="120"/>
      <c r="CI65" s="120"/>
      <c r="CJ65" s="120"/>
      <c r="CK65" s="120"/>
      <c r="CL65" s="120"/>
      <c r="CM65" s="120"/>
      <c r="CN65" s="120"/>
      <c r="CO65" s="120"/>
      <c r="CP65" s="120"/>
      <c r="CQ65" s="120"/>
      <c r="CR65" s="120"/>
      <c r="CS65" s="120"/>
      <c r="CT65" s="120"/>
      <c r="CU65" s="120"/>
      <c r="CV65" s="120"/>
      <c r="CW65" s="120"/>
      <c r="CX65" s="120"/>
      <c r="CY65" s="120"/>
      <c r="CZ65" s="120"/>
      <c r="DA65" s="120"/>
      <c r="DB65" s="120"/>
      <c r="DC65" s="120"/>
      <c r="DD65" s="120"/>
      <c r="DE65" s="120"/>
      <c r="DF65" s="120"/>
      <c r="DG65" s="120"/>
      <c r="DH65" s="120"/>
      <c r="DI65" s="120"/>
      <c r="DJ65" s="120"/>
      <c r="DK65" s="120"/>
      <c r="DL65" s="120"/>
      <c r="DM65" s="120"/>
      <c r="DN65" s="120"/>
      <c r="DO65" s="120"/>
      <c r="DP65" s="120"/>
      <c r="DQ65" s="120"/>
      <c r="DR65" s="120"/>
      <c r="DS65" s="120"/>
      <c r="DT65" s="120"/>
      <c r="DU65" s="120"/>
      <c r="DV65" s="120"/>
      <c r="DW65" s="120"/>
      <c r="DX65" s="120"/>
      <c r="DY65" s="120"/>
      <c r="DZ65" s="120"/>
      <c r="EA65" s="120"/>
      <c r="EB65" s="120"/>
      <c r="EC65" s="120"/>
      <c r="ED65" s="120"/>
      <c r="EE65" s="120"/>
      <c r="EF65" s="120"/>
      <c r="EG65" s="120"/>
      <c r="EH65" s="120"/>
      <c r="EI65" s="120"/>
      <c r="EJ65" s="120"/>
      <c r="EK65" s="120"/>
      <c r="EL65" s="120"/>
      <c r="EM65" s="120"/>
      <c r="EN65" s="120"/>
      <c r="EO65" s="120"/>
      <c r="EP65" s="120"/>
      <c r="EQ65" s="120"/>
      <c r="ER65" s="120"/>
      <c r="ES65" s="120"/>
      <c r="ET65" s="120"/>
      <c r="EU65" s="120"/>
      <c r="EV65" s="120"/>
      <c r="EW65" s="120"/>
      <c r="EX65" s="120"/>
      <c r="EY65" s="120"/>
      <c r="EZ65" s="120"/>
      <c r="FA65" s="120"/>
      <c r="FB65" s="120"/>
      <c r="FC65" s="120"/>
      <c r="FD65" s="120"/>
      <c r="FE65" s="120"/>
      <c r="FF65" s="120"/>
      <c r="FG65" s="120"/>
      <c r="FH65" s="120"/>
      <c r="FI65" s="120"/>
      <c r="FJ65" s="120"/>
      <c r="FK65" s="120"/>
      <c r="FL65" s="120"/>
      <c r="FM65" s="120"/>
      <c r="FN65" s="120"/>
      <c r="FO65" s="120"/>
      <c r="FP65" s="120"/>
      <c r="FQ65" s="120"/>
      <c r="FR65" s="120"/>
      <c r="FS65" s="120"/>
      <c r="FT65" s="120"/>
      <c r="FU65" s="120"/>
      <c r="FV65" s="120"/>
      <c r="FW65" s="120"/>
      <c r="FX65" s="120"/>
      <c r="FY65" s="120"/>
      <c r="FZ65" s="120"/>
      <c r="GA65" s="120"/>
      <c r="GB65" s="120"/>
      <c r="GC65" s="120"/>
      <c r="GD65" s="120"/>
      <c r="GE65" s="120"/>
      <c r="GF65" s="120"/>
      <c r="GG65" s="120"/>
      <c r="GH65" s="120"/>
      <c r="GI65" s="120"/>
      <c r="GJ65" s="120"/>
      <c r="GK65" s="120"/>
      <c r="GL65" s="120"/>
      <c r="GM65" s="120"/>
      <c r="GN65" s="120"/>
      <c r="GO65" s="120"/>
      <c r="GP65" s="120"/>
      <c r="GQ65" s="120"/>
      <c r="GR65" s="120"/>
      <c r="GS65" s="120"/>
      <c r="GT65" s="120"/>
      <c r="GU65" s="120"/>
      <c r="GV65" s="120"/>
      <c r="GW65" s="120"/>
      <c r="GX65" s="120"/>
      <c r="GY65" s="120"/>
      <c r="GZ65" s="120"/>
      <c r="HA65" s="120"/>
      <c r="HB65" s="120"/>
      <c r="HC65" s="120"/>
      <c r="HD65" s="120"/>
      <c r="HE65" s="120"/>
      <c r="HF65" s="120"/>
      <c r="HG65" s="120"/>
      <c r="HH65" s="120"/>
      <c r="HI65" s="120"/>
      <c r="HJ65" s="120"/>
      <c r="HK65" s="120"/>
      <c r="HL65" s="120"/>
      <c r="HM65" s="120"/>
      <c r="HN65" s="120"/>
      <c r="HO65" s="120"/>
      <c r="HP65" s="120"/>
      <c r="HQ65" s="120"/>
      <c r="HR65" s="120"/>
      <c r="HS65" s="120"/>
      <c r="HT65" s="120"/>
      <c r="HU65" s="120"/>
      <c r="HV65" s="120"/>
      <c r="HW65" s="120"/>
      <c r="HX65" s="120"/>
      <c r="HY65" s="120"/>
      <c r="HZ65" s="120"/>
      <c r="IA65" s="120"/>
      <c r="IB65" s="120"/>
      <c r="IC65" s="120"/>
      <c r="ID65" s="120"/>
      <c r="IE65" s="120"/>
      <c r="IF65" s="120"/>
      <c r="IG65" s="120"/>
      <c r="IH65" s="120"/>
      <c r="II65" s="120"/>
      <c r="IJ65" s="120"/>
      <c r="IK65" s="120"/>
      <c r="IL65" s="120"/>
      <c r="IM65" s="120"/>
      <c r="IN65" s="120"/>
      <c r="IO65" s="120"/>
      <c r="IP65" s="120"/>
      <c r="IQ65" s="120"/>
      <c r="IR65" s="120"/>
      <c r="IS65" s="120"/>
      <c r="IT65" s="120"/>
      <c r="IU65" s="120"/>
      <c r="IV65" s="120"/>
    </row>
    <row r="66" spans="1:256" x14ac:dyDescent="0.3">
      <c r="A66" s="191" t="s">
        <v>69</v>
      </c>
      <c r="B66" s="192"/>
      <c r="C66" s="192"/>
      <c r="D66" s="192"/>
      <c r="E66" s="192"/>
      <c r="F66" s="192"/>
      <c r="G66" s="192"/>
      <c r="H66" s="193"/>
    </row>
    <row r="67" spans="1:256" ht="12" customHeight="1" x14ac:dyDescent="0.25">
      <c r="A67" s="176" t="s">
        <v>3</v>
      </c>
      <c r="B67" s="176" t="s">
        <v>4</v>
      </c>
      <c r="C67" s="177" t="s">
        <v>5</v>
      </c>
      <c r="D67" s="177" t="s">
        <v>6</v>
      </c>
      <c r="E67" s="177" t="s">
        <v>7</v>
      </c>
      <c r="F67" s="4" t="s">
        <v>8</v>
      </c>
      <c r="G67" s="5" t="s">
        <v>9</v>
      </c>
      <c r="H67" s="177" t="s">
        <v>10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</row>
    <row r="68" spans="1:256" x14ac:dyDescent="0.3">
      <c r="A68" s="186" t="s">
        <v>11</v>
      </c>
      <c r="B68" s="187"/>
      <c r="C68" s="190"/>
      <c r="D68" s="190"/>
      <c r="E68" s="190"/>
      <c r="F68" s="190"/>
      <c r="G68" s="187"/>
      <c r="H68" s="188"/>
    </row>
    <row r="69" spans="1:256" x14ac:dyDescent="0.3">
      <c r="A69" s="57" t="s">
        <v>70</v>
      </c>
      <c r="B69" s="32">
        <v>230</v>
      </c>
      <c r="C69" s="58">
        <v>16.8</v>
      </c>
      <c r="D69" s="58">
        <v>14</v>
      </c>
      <c r="E69" s="58">
        <v>19.96</v>
      </c>
      <c r="F69" s="58">
        <v>273.3</v>
      </c>
      <c r="G69" s="10" t="s">
        <v>71</v>
      </c>
      <c r="H69" s="59" t="s">
        <v>72</v>
      </c>
      <c r="L69" s="60"/>
      <c r="M69" s="61"/>
      <c r="N69" s="62"/>
    </row>
    <row r="70" spans="1:256" x14ac:dyDescent="0.25">
      <c r="A70" s="26" t="s">
        <v>37</v>
      </c>
      <c r="B70" s="18">
        <v>215</v>
      </c>
      <c r="C70" s="18">
        <v>7.0000000000000007E-2</v>
      </c>
      <c r="D70" s="18">
        <v>0.02</v>
      </c>
      <c r="E70" s="18">
        <v>15</v>
      </c>
      <c r="F70" s="18">
        <v>60</v>
      </c>
      <c r="G70" s="22" t="s">
        <v>38</v>
      </c>
      <c r="H70" s="40" t="s">
        <v>39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</row>
    <row r="71" spans="1:256" x14ac:dyDescent="0.25">
      <c r="A71" s="24" t="s">
        <v>40</v>
      </c>
      <c r="B71" s="21">
        <v>20</v>
      </c>
      <c r="C71" s="41">
        <v>1.3</v>
      </c>
      <c r="D71" s="41">
        <v>0.2</v>
      </c>
      <c r="E71" s="41">
        <v>8.6</v>
      </c>
      <c r="F71" s="41">
        <v>43</v>
      </c>
      <c r="G71" s="42">
        <v>11</v>
      </c>
      <c r="H71" s="26" t="s">
        <v>41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</row>
    <row r="72" spans="1:256" x14ac:dyDescent="0.3">
      <c r="A72" s="27" t="s">
        <v>26</v>
      </c>
      <c r="B72" s="176">
        <f>SUM(B69:B71)</f>
        <v>465</v>
      </c>
      <c r="C72" s="28">
        <f>SUM(C69:C71)</f>
        <v>18.170000000000002</v>
      </c>
      <c r="D72" s="28">
        <f>SUM(D69:D71)</f>
        <v>14.219999999999999</v>
      </c>
      <c r="E72" s="28">
        <f>SUM(E69:E71)</f>
        <v>43.56</v>
      </c>
      <c r="F72" s="28">
        <f>SUM(F69:F71)</f>
        <v>376.3</v>
      </c>
      <c r="G72" s="29"/>
      <c r="H72" s="53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  <c r="HU72" s="54"/>
      <c r="HV72" s="54"/>
      <c r="HW72" s="54"/>
      <c r="HX72" s="54"/>
      <c r="HY72" s="54"/>
      <c r="HZ72" s="54"/>
      <c r="IA72" s="54"/>
      <c r="IB72" s="54"/>
      <c r="IC72" s="54"/>
      <c r="ID72" s="54"/>
      <c r="IE72" s="54"/>
      <c r="IF72" s="54"/>
      <c r="IG72" s="54"/>
      <c r="IH72" s="54"/>
      <c r="II72" s="54"/>
      <c r="IJ72" s="54"/>
      <c r="IK72" s="54"/>
      <c r="IL72" s="54"/>
      <c r="IM72" s="54"/>
      <c r="IN72" s="54"/>
      <c r="IO72" s="54"/>
      <c r="IP72" s="54"/>
      <c r="IQ72" s="54"/>
      <c r="IR72" s="54"/>
      <c r="IS72" s="54"/>
      <c r="IT72" s="54"/>
      <c r="IU72" s="54"/>
      <c r="IV72" s="54"/>
    </row>
    <row r="73" spans="1:256" s="16" customFormat="1" x14ac:dyDescent="0.25">
      <c r="A73" s="186" t="s">
        <v>273</v>
      </c>
      <c r="B73" s="187"/>
      <c r="C73" s="187"/>
      <c r="D73" s="187"/>
      <c r="E73" s="187"/>
      <c r="F73" s="187"/>
      <c r="G73" s="187"/>
      <c r="H73" s="188"/>
    </row>
    <row r="74" spans="1:256" s="16" customFormat="1" x14ac:dyDescent="0.25">
      <c r="A74" s="35" t="s">
        <v>211</v>
      </c>
      <c r="B74" s="12">
        <v>100</v>
      </c>
      <c r="C74" s="43">
        <v>8.3800000000000008</v>
      </c>
      <c r="D74" s="43">
        <v>10.37</v>
      </c>
      <c r="E74" s="43">
        <v>42.19</v>
      </c>
      <c r="F74" s="43">
        <v>209.84</v>
      </c>
      <c r="G74" s="36" t="s">
        <v>212</v>
      </c>
      <c r="H74" s="122" t="s">
        <v>213</v>
      </c>
    </row>
    <row r="75" spans="1:256" s="115" customFormat="1" ht="10.5" customHeight="1" x14ac:dyDescent="0.3">
      <c r="A75" s="45" t="s">
        <v>37</v>
      </c>
      <c r="B75" s="112">
        <v>215</v>
      </c>
      <c r="C75" s="36">
        <v>7.0000000000000007E-2</v>
      </c>
      <c r="D75" s="36">
        <v>0.02</v>
      </c>
      <c r="E75" s="113">
        <v>15</v>
      </c>
      <c r="F75" s="36">
        <v>60</v>
      </c>
      <c r="G75" s="114" t="s">
        <v>38</v>
      </c>
      <c r="H75" s="98" t="s">
        <v>39</v>
      </c>
    </row>
    <row r="76" spans="1:256" s="16" customFormat="1" x14ac:dyDescent="0.25">
      <c r="A76" s="116" t="s">
        <v>26</v>
      </c>
      <c r="B76" s="117">
        <f>SUM(B74:B75)</f>
        <v>315</v>
      </c>
      <c r="C76" s="117">
        <f>SUM(C74:C75)</f>
        <v>8.4500000000000011</v>
      </c>
      <c r="D76" s="117">
        <f>SUM(D74:D75)</f>
        <v>10.389999999999999</v>
      </c>
      <c r="E76" s="117">
        <f>SUM(E74:E75)</f>
        <v>57.19</v>
      </c>
      <c r="F76" s="117">
        <f>SUM(F74:F75)</f>
        <v>269.84000000000003</v>
      </c>
      <c r="G76" s="118"/>
      <c r="H76" s="119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0"/>
      <c r="BT76" s="120"/>
      <c r="BU76" s="120"/>
      <c r="BV76" s="120"/>
      <c r="BW76" s="120"/>
      <c r="BX76" s="120"/>
      <c r="BY76" s="120"/>
      <c r="BZ76" s="120"/>
      <c r="CA76" s="120"/>
      <c r="CB76" s="120"/>
      <c r="CC76" s="120"/>
      <c r="CD76" s="120"/>
      <c r="CE76" s="120"/>
      <c r="CF76" s="120"/>
      <c r="CG76" s="120"/>
      <c r="CH76" s="120"/>
      <c r="CI76" s="120"/>
      <c r="CJ76" s="120"/>
      <c r="CK76" s="120"/>
      <c r="CL76" s="120"/>
      <c r="CM76" s="120"/>
      <c r="CN76" s="120"/>
      <c r="CO76" s="120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20"/>
      <c r="DF76" s="120"/>
      <c r="DG76" s="120"/>
      <c r="DH76" s="120"/>
      <c r="DI76" s="120"/>
      <c r="DJ76" s="120"/>
      <c r="DK76" s="120"/>
      <c r="DL76" s="120"/>
      <c r="DM76" s="120"/>
      <c r="DN76" s="120"/>
      <c r="DO76" s="120"/>
      <c r="DP76" s="120"/>
      <c r="DQ76" s="120"/>
      <c r="DR76" s="120"/>
      <c r="DS76" s="120"/>
      <c r="DT76" s="120"/>
      <c r="DU76" s="120"/>
      <c r="DV76" s="120"/>
      <c r="DW76" s="120"/>
      <c r="DX76" s="120"/>
      <c r="DY76" s="120"/>
      <c r="DZ76" s="120"/>
      <c r="EA76" s="120"/>
      <c r="EB76" s="120"/>
      <c r="EC76" s="120"/>
      <c r="ED76" s="120"/>
      <c r="EE76" s="120"/>
      <c r="EF76" s="120"/>
      <c r="EG76" s="120"/>
      <c r="EH76" s="120"/>
      <c r="EI76" s="120"/>
      <c r="EJ76" s="120"/>
      <c r="EK76" s="120"/>
      <c r="EL76" s="120"/>
      <c r="EM76" s="120"/>
      <c r="EN76" s="120"/>
      <c r="EO76" s="120"/>
      <c r="EP76" s="120"/>
      <c r="EQ76" s="120"/>
      <c r="ER76" s="120"/>
      <c r="ES76" s="120"/>
      <c r="ET76" s="120"/>
      <c r="EU76" s="120"/>
      <c r="EV76" s="120"/>
      <c r="EW76" s="120"/>
      <c r="EX76" s="120"/>
      <c r="EY76" s="120"/>
      <c r="EZ76" s="120"/>
      <c r="FA76" s="120"/>
      <c r="FB76" s="120"/>
      <c r="FC76" s="120"/>
      <c r="FD76" s="120"/>
      <c r="FE76" s="120"/>
      <c r="FF76" s="120"/>
      <c r="FG76" s="120"/>
      <c r="FH76" s="120"/>
      <c r="FI76" s="120"/>
      <c r="FJ76" s="120"/>
      <c r="FK76" s="120"/>
      <c r="FL76" s="120"/>
      <c r="FM76" s="120"/>
      <c r="FN76" s="120"/>
      <c r="FO76" s="120"/>
      <c r="FP76" s="120"/>
      <c r="FQ76" s="120"/>
      <c r="FR76" s="120"/>
      <c r="FS76" s="120"/>
      <c r="FT76" s="120"/>
      <c r="FU76" s="120"/>
      <c r="FV76" s="120"/>
      <c r="FW76" s="120"/>
      <c r="FX76" s="120"/>
      <c r="FY76" s="120"/>
      <c r="FZ76" s="120"/>
      <c r="GA76" s="120"/>
      <c r="GB76" s="120"/>
      <c r="GC76" s="120"/>
      <c r="GD76" s="120"/>
      <c r="GE76" s="120"/>
      <c r="GF76" s="120"/>
      <c r="GG76" s="120"/>
      <c r="GH76" s="120"/>
      <c r="GI76" s="120"/>
      <c r="GJ76" s="120"/>
      <c r="GK76" s="120"/>
      <c r="GL76" s="120"/>
      <c r="GM76" s="120"/>
      <c r="GN76" s="120"/>
      <c r="GO76" s="120"/>
      <c r="GP76" s="120"/>
      <c r="GQ76" s="120"/>
      <c r="GR76" s="120"/>
      <c r="GS76" s="120"/>
      <c r="GT76" s="120"/>
      <c r="GU76" s="120"/>
      <c r="GV76" s="120"/>
      <c r="GW76" s="120"/>
      <c r="GX76" s="120"/>
      <c r="GY76" s="120"/>
      <c r="GZ76" s="120"/>
      <c r="HA76" s="120"/>
      <c r="HB76" s="120"/>
      <c r="HC76" s="120"/>
      <c r="HD76" s="120"/>
      <c r="HE76" s="120"/>
      <c r="HF76" s="120"/>
      <c r="HG76" s="120"/>
      <c r="HH76" s="120"/>
      <c r="HI76" s="120"/>
      <c r="HJ76" s="120"/>
      <c r="HK76" s="120"/>
      <c r="HL76" s="120"/>
      <c r="HM76" s="120"/>
      <c r="HN76" s="120"/>
      <c r="HO76" s="120"/>
      <c r="HP76" s="120"/>
      <c r="HQ76" s="120"/>
      <c r="HR76" s="120"/>
      <c r="HS76" s="120"/>
      <c r="HT76" s="120"/>
      <c r="HU76" s="120"/>
      <c r="HV76" s="120"/>
      <c r="HW76" s="120"/>
      <c r="HX76" s="120"/>
      <c r="HY76" s="120"/>
      <c r="HZ76" s="120"/>
      <c r="IA76" s="120"/>
      <c r="IB76" s="120"/>
      <c r="IC76" s="120"/>
      <c r="ID76" s="120"/>
      <c r="IE76" s="120"/>
      <c r="IF76" s="120"/>
      <c r="IG76" s="120"/>
      <c r="IH76" s="120"/>
      <c r="II76" s="120"/>
      <c r="IJ76" s="120"/>
      <c r="IK76" s="120"/>
      <c r="IL76" s="120"/>
      <c r="IM76" s="120"/>
      <c r="IN76" s="120"/>
      <c r="IO76" s="120"/>
      <c r="IP76" s="120"/>
      <c r="IQ76" s="120"/>
      <c r="IR76" s="120"/>
      <c r="IS76" s="120"/>
      <c r="IT76" s="120"/>
      <c r="IU76" s="120"/>
      <c r="IV76" s="120"/>
    </row>
    <row r="77" spans="1:256" x14ac:dyDescent="0.3">
      <c r="A77" s="191" t="s">
        <v>73</v>
      </c>
      <c r="B77" s="192"/>
      <c r="C77" s="192"/>
      <c r="D77" s="192"/>
      <c r="E77" s="192"/>
      <c r="F77" s="192"/>
      <c r="G77" s="192"/>
      <c r="H77" s="193"/>
    </row>
    <row r="78" spans="1:256" x14ac:dyDescent="0.3">
      <c r="A78" s="191" t="s">
        <v>2</v>
      </c>
      <c r="B78" s="192"/>
      <c r="C78" s="192"/>
      <c r="D78" s="192"/>
      <c r="E78" s="192"/>
      <c r="F78" s="192"/>
      <c r="G78" s="192"/>
      <c r="H78" s="193"/>
    </row>
    <row r="79" spans="1:256" ht="11.25" customHeight="1" x14ac:dyDescent="0.25">
      <c r="A79" s="176" t="s">
        <v>3</v>
      </c>
      <c r="B79" s="176" t="s">
        <v>4</v>
      </c>
      <c r="C79" s="177" t="s">
        <v>5</v>
      </c>
      <c r="D79" s="177" t="s">
        <v>6</v>
      </c>
      <c r="E79" s="177" t="s">
        <v>7</v>
      </c>
      <c r="F79" s="4" t="s">
        <v>8</v>
      </c>
      <c r="G79" s="5" t="s">
        <v>9</v>
      </c>
      <c r="H79" s="177" t="s">
        <v>10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</row>
    <row r="80" spans="1:256" x14ac:dyDescent="0.3">
      <c r="A80" s="186" t="s">
        <v>11</v>
      </c>
      <c r="B80" s="187"/>
      <c r="C80" s="190"/>
      <c r="D80" s="190"/>
      <c r="E80" s="190"/>
      <c r="F80" s="190"/>
      <c r="G80" s="187"/>
      <c r="H80" s="188"/>
    </row>
    <row r="81" spans="1:256" x14ac:dyDescent="0.25">
      <c r="A81" s="181" t="s">
        <v>43</v>
      </c>
      <c r="B81" s="8">
        <v>50</v>
      </c>
      <c r="C81" s="9">
        <v>0.55000000000000004</v>
      </c>
      <c r="D81" s="9">
        <v>0.1</v>
      </c>
      <c r="E81" s="9">
        <v>1.9</v>
      </c>
      <c r="F81" s="9">
        <v>11</v>
      </c>
      <c r="G81" s="10" t="s">
        <v>44</v>
      </c>
      <c r="H81" s="39" t="s">
        <v>45</v>
      </c>
    </row>
    <row r="82" spans="1:256" s="16" customFormat="1" ht="13.5" customHeight="1" x14ac:dyDescent="0.25">
      <c r="A82" s="35" t="s">
        <v>74</v>
      </c>
      <c r="B82" s="12">
        <v>90</v>
      </c>
      <c r="C82" s="43">
        <v>15.9</v>
      </c>
      <c r="D82" s="43">
        <v>6.5</v>
      </c>
      <c r="E82" s="43">
        <v>11.7</v>
      </c>
      <c r="F82" s="43">
        <v>172.5</v>
      </c>
      <c r="G82" s="63" t="s">
        <v>75</v>
      </c>
      <c r="H82" s="45" t="s">
        <v>76</v>
      </c>
    </row>
    <row r="83" spans="1:256" ht="24" x14ac:dyDescent="0.25">
      <c r="A83" s="17" t="s">
        <v>67</v>
      </c>
      <c r="B83" s="25">
        <v>150</v>
      </c>
      <c r="C83" s="42">
        <v>3.65</v>
      </c>
      <c r="D83" s="42">
        <v>5.37</v>
      </c>
      <c r="E83" s="42">
        <v>36.68</v>
      </c>
      <c r="F83" s="42">
        <v>209.7</v>
      </c>
      <c r="G83" s="22" t="s">
        <v>77</v>
      </c>
      <c r="H83" s="40" t="s">
        <v>78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</row>
    <row r="84" spans="1:256" x14ac:dyDescent="0.25">
      <c r="A84" s="17" t="s">
        <v>79</v>
      </c>
      <c r="B84" s="25">
        <v>50</v>
      </c>
      <c r="C84" s="9">
        <v>5.15</v>
      </c>
      <c r="D84" s="9">
        <v>8.4</v>
      </c>
      <c r="E84" s="9">
        <v>40.880000000000003</v>
      </c>
      <c r="F84" s="9">
        <v>219.57</v>
      </c>
      <c r="G84" s="55" t="s">
        <v>80</v>
      </c>
      <c r="H84" s="64" t="s">
        <v>81</v>
      </c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  <c r="EB84" s="56"/>
      <c r="EC84" s="56"/>
      <c r="ED84" s="56"/>
      <c r="EE84" s="56"/>
      <c r="EF84" s="56"/>
      <c r="EG84" s="56"/>
      <c r="EH84" s="56"/>
      <c r="EI84" s="56"/>
      <c r="EJ84" s="56"/>
      <c r="EK84" s="56"/>
      <c r="EL84" s="56"/>
      <c r="EM84" s="56"/>
      <c r="EN84" s="56"/>
      <c r="EO84" s="56"/>
      <c r="EP84" s="56"/>
      <c r="EQ84" s="56"/>
      <c r="ER84" s="56"/>
      <c r="ES84" s="56"/>
      <c r="ET84" s="56"/>
      <c r="EU84" s="56"/>
      <c r="EV84" s="56"/>
      <c r="EW84" s="56"/>
      <c r="EX84" s="56"/>
      <c r="EY84" s="56"/>
      <c r="EZ84" s="56"/>
      <c r="FA84" s="56"/>
      <c r="FB84" s="56"/>
      <c r="FC84" s="56"/>
      <c r="FD84" s="56"/>
      <c r="FE84" s="56"/>
      <c r="FF84" s="56"/>
      <c r="FG84" s="56"/>
      <c r="FH84" s="56"/>
      <c r="FI84" s="56"/>
      <c r="FJ84" s="56"/>
      <c r="FK84" s="56"/>
      <c r="FL84" s="56"/>
      <c r="FM84" s="56"/>
      <c r="FN84" s="56"/>
      <c r="FO84" s="56"/>
      <c r="FP84" s="56"/>
      <c r="FQ84" s="56"/>
      <c r="FR84" s="56"/>
      <c r="FS84" s="56"/>
      <c r="FT84" s="56"/>
      <c r="FU84" s="56"/>
      <c r="FV84" s="56"/>
      <c r="FW84" s="56"/>
      <c r="FX84" s="56"/>
      <c r="FY84" s="56"/>
      <c r="FZ84" s="56"/>
      <c r="GA84" s="56"/>
      <c r="GB84" s="56"/>
      <c r="GC84" s="56"/>
      <c r="GD84" s="56"/>
      <c r="GE84" s="56"/>
      <c r="GF84" s="56"/>
      <c r="GG84" s="56"/>
      <c r="GH84" s="56"/>
      <c r="GI84" s="56"/>
      <c r="GJ84" s="56"/>
      <c r="GK84" s="56"/>
      <c r="GL84" s="56"/>
      <c r="GM84" s="56"/>
      <c r="GN84" s="56"/>
      <c r="GO84" s="56"/>
      <c r="GP84" s="56"/>
      <c r="GQ84" s="56"/>
      <c r="GR84" s="56"/>
      <c r="GS84" s="56"/>
      <c r="GT84" s="56"/>
      <c r="GU84" s="56"/>
      <c r="GV84" s="56"/>
      <c r="GW84" s="56"/>
      <c r="GX84" s="56"/>
      <c r="GY84" s="56"/>
      <c r="GZ84" s="56"/>
      <c r="HA84" s="56"/>
      <c r="HB84" s="56"/>
      <c r="HC84" s="56"/>
      <c r="HD84" s="56"/>
      <c r="HE84" s="56"/>
      <c r="HF84" s="56"/>
      <c r="HG84" s="56"/>
      <c r="HH84" s="56"/>
      <c r="HI84" s="56"/>
      <c r="HJ84" s="56"/>
      <c r="HK84" s="56"/>
      <c r="HL84" s="56"/>
      <c r="HM84" s="56"/>
      <c r="HN84" s="56"/>
      <c r="HO84" s="56"/>
      <c r="HP84" s="56"/>
      <c r="HQ84" s="56"/>
      <c r="HR84" s="56"/>
      <c r="HS84" s="56"/>
      <c r="HT84" s="56"/>
      <c r="HU84" s="56"/>
      <c r="HV84" s="56"/>
      <c r="HW84" s="56"/>
      <c r="HX84" s="56"/>
      <c r="HY84" s="56"/>
      <c r="HZ84" s="56"/>
      <c r="IA84" s="56"/>
      <c r="IB84" s="56"/>
      <c r="IC84" s="56"/>
      <c r="ID84" s="56"/>
      <c r="IE84" s="56"/>
      <c r="IF84" s="56"/>
      <c r="IG84" s="56"/>
      <c r="IH84" s="56"/>
      <c r="II84" s="56"/>
      <c r="IJ84" s="56"/>
      <c r="IK84" s="56"/>
      <c r="IL84" s="56"/>
      <c r="IM84" s="56"/>
      <c r="IN84" s="56"/>
      <c r="IO84" s="56"/>
      <c r="IP84" s="56"/>
      <c r="IQ84" s="56"/>
      <c r="IR84" s="56"/>
      <c r="IS84" s="56"/>
      <c r="IT84" s="56"/>
      <c r="IU84" s="56"/>
      <c r="IV84" s="56"/>
    </row>
    <row r="85" spans="1:256" x14ac:dyDescent="0.25">
      <c r="A85" s="20" t="s">
        <v>20</v>
      </c>
      <c r="B85" s="21">
        <v>222</v>
      </c>
      <c r="C85" s="22">
        <v>0.13</v>
      </c>
      <c r="D85" s="22">
        <v>0.02</v>
      </c>
      <c r="E85" s="22">
        <v>15.2</v>
      </c>
      <c r="F85" s="22">
        <v>62</v>
      </c>
      <c r="G85" s="22" t="s">
        <v>21</v>
      </c>
      <c r="H85" s="23" t="s">
        <v>22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</row>
    <row r="86" spans="1:256" x14ac:dyDescent="0.25">
      <c r="A86" s="24" t="s">
        <v>40</v>
      </c>
      <c r="B86" s="21">
        <v>20</v>
      </c>
      <c r="C86" s="41">
        <v>1.3</v>
      </c>
      <c r="D86" s="41">
        <v>0.2</v>
      </c>
      <c r="E86" s="41">
        <v>8.6</v>
      </c>
      <c r="F86" s="41">
        <v>43</v>
      </c>
      <c r="G86" s="42">
        <v>11</v>
      </c>
      <c r="H86" s="26" t="s">
        <v>41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</row>
    <row r="87" spans="1:256" x14ac:dyDescent="0.3">
      <c r="A87" s="27" t="s">
        <v>26</v>
      </c>
      <c r="B87" s="176">
        <f>SUM(B81:B86)</f>
        <v>582</v>
      </c>
      <c r="C87" s="28">
        <f>SUM(C81:C86)</f>
        <v>26.68</v>
      </c>
      <c r="D87" s="28">
        <f>SUM(D81:D86)</f>
        <v>20.589999999999996</v>
      </c>
      <c r="E87" s="28">
        <f>SUM(E81:E86)</f>
        <v>114.96</v>
      </c>
      <c r="F87" s="28">
        <f>SUM(F81:F86)</f>
        <v>717.77</v>
      </c>
      <c r="G87" s="29"/>
      <c r="H87" s="53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  <c r="HG87" s="54"/>
      <c r="HH87" s="54"/>
      <c r="HI87" s="54"/>
      <c r="HJ87" s="54"/>
      <c r="HK87" s="54"/>
      <c r="HL87" s="54"/>
      <c r="HM87" s="54"/>
      <c r="HN87" s="54"/>
      <c r="HO87" s="54"/>
      <c r="HP87" s="54"/>
      <c r="HQ87" s="54"/>
      <c r="HR87" s="54"/>
      <c r="HS87" s="54"/>
      <c r="HT87" s="54"/>
      <c r="HU87" s="54"/>
      <c r="HV87" s="54"/>
      <c r="HW87" s="54"/>
      <c r="HX87" s="54"/>
      <c r="HY87" s="54"/>
      <c r="HZ87" s="54"/>
      <c r="IA87" s="54"/>
      <c r="IB87" s="54"/>
      <c r="IC87" s="54"/>
      <c r="ID87" s="54"/>
      <c r="IE87" s="54"/>
      <c r="IF87" s="54"/>
      <c r="IG87" s="54"/>
      <c r="IH87" s="54"/>
      <c r="II87" s="54"/>
      <c r="IJ87" s="54"/>
      <c r="IK87" s="54"/>
      <c r="IL87" s="54"/>
      <c r="IM87" s="54"/>
      <c r="IN87" s="54"/>
      <c r="IO87" s="54"/>
      <c r="IP87" s="54"/>
      <c r="IQ87" s="54"/>
      <c r="IR87" s="54"/>
      <c r="IS87" s="54"/>
      <c r="IT87" s="54"/>
      <c r="IU87" s="54"/>
      <c r="IV87" s="54"/>
    </row>
    <row r="88" spans="1:256" s="16" customFormat="1" x14ac:dyDescent="0.25">
      <c r="A88" s="186" t="s">
        <v>273</v>
      </c>
      <c r="B88" s="187"/>
      <c r="C88" s="187"/>
      <c r="D88" s="187"/>
      <c r="E88" s="187"/>
      <c r="F88" s="187"/>
      <c r="G88" s="187"/>
      <c r="H88" s="188"/>
    </row>
    <row r="89" spans="1:256" s="115" customFormat="1" ht="23.25" customHeight="1" x14ac:dyDescent="0.3">
      <c r="A89" s="35" t="s">
        <v>263</v>
      </c>
      <c r="B89" s="123">
        <v>100</v>
      </c>
      <c r="C89" s="44">
        <v>8.7100000000000009</v>
      </c>
      <c r="D89" s="44">
        <v>9.68</v>
      </c>
      <c r="E89" s="44">
        <v>58.08</v>
      </c>
      <c r="F89" s="44">
        <v>361.74</v>
      </c>
      <c r="G89" s="113" t="s">
        <v>106</v>
      </c>
      <c r="H89" s="45" t="s">
        <v>107</v>
      </c>
    </row>
    <row r="90" spans="1:256" s="115" customFormat="1" ht="10.5" customHeight="1" x14ac:dyDescent="0.3">
      <c r="A90" s="45" t="s">
        <v>37</v>
      </c>
      <c r="B90" s="112">
        <v>215</v>
      </c>
      <c r="C90" s="36">
        <v>7.0000000000000007E-2</v>
      </c>
      <c r="D90" s="36">
        <v>0.02</v>
      </c>
      <c r="E90" s="113">
        <v>15</v>
      </c>
      <c r="F90" s="36">
        <v>60</v>
      </c>
      <c r="G90" s="114" t="s">
        <v>38</v>
      </c>
      <c r="H90" s="98" t="s">
        <v>39</v>
      </c>
    </row>
    <row r="91" spans="1:256" s="16" customFormat="1" x14ac:dyDescent="0.25">
      <c r="A91" s="116" t="s">
        <v>26</v>
      </c>
      <c r="B91" s="117">
        <f>SUM(B89:B90)</f>
        <v>315</v>
      </c>
      <c r="C91" s="117">
        <f>SUM(C89:C90)</f>
        <v>8.7800000000000011</v>
      </c>
      <c r="D91" s="117">
        <f>SUM(D89:D90)</f>
        <v>9.6999999999999993</v>
      </c>
      <c r="E91" s="117">
        <f>SUM(E89:E90)</f>
        <v>73.08</v>
      </c>
      <c r="F91" s="117">
        <f>SUM(F89:F90)</f>
        <v>421.74</v>
      </c>
      <c r="G91" s="118"/>
      <c r="H91" s="119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20"/>
      <c r="BT91" s="120"/>
      <c r="BU91" s="120"/>
      <c r="BV91" s="120"/>
      <c r="BW91" s="120"/>
      <c r="BX91" s="120"/>
      <c r="BY91" s="120"/>
      <c r="BZ91" s="120"/>
      <c r="CA91" s="120"/>
      <c r="CB91" s="120"/>
      <c r="CC91" s="120"/>
      <c r="CD91" s="120"/>
      <c r="CE91" s="120"/>
      <c r="CF91" s="120"/>
      <c r="CG91" s="120"/>
      <c r="CH91" s="120"/>
      <c r="CI91" s="120"/>
      <c r="CJ91" s="120"/>
      <c r="CK91" s="120"/>
      <c r="CL91" s="120"/>
      <c r="CM91" s="120"/>
      <c r="CN91" s="120"/>
      <c r="CO91" s="120"/>
      <c r="CP91" s="120"/>
      <c r="CQ91" s="120"/>
      <c r="CR91" s="120"/>
      <c r="CS91" s="120"/>
      <c r="CT91" s="120"/>
      <c r="CU91" s="120"/>
      <c r="CV91" s="120"/>
      <c r="CW91" s="120"/>
      <c r="CX91" s="120"/>
      <c r="CY91" s="120"/>
      <c r="CZ91" s="120"/>
      <c r="DA91" s="120"/>
      <c r="DB91" s="120"/>
      <c r="DC91" s="120"/>
      <c r="DD91" s="120"/>
      <c r="DE91" s="120"/>
      <c r="DF91" s="120"/>
      <c r="DG91" s="120"/>
      <c r="DH91" s="120"/>
      <c r="DI91" s="120"/>
      <c r="DJ91" s="120"/>
      <c r="DK91" s="120"/>
      <c r="DL91" s="120"/>
      <c r="DM91" s="120"/>
      <c r="DN91" s="120"/>
      <c r="DO91" s="120"/>
      <c r="DP91" s="120"/>
      <c r="DQ91" s="120"/>
      <c r="DR91" s="120"/>
      <c r="DS91" s="120"/>
      <c r="DT91" s="120"/>
      <c r="DU91" s="120"/>
      <c r="DV91" s="120"/>
      <c r="DW91" s="120"/>
      <c r="DX91" s="120"/>
      <c r="DY91" s="120"/>
      <c r="DZ91" s="120"/>
      <c r="EA91" s="120"/>
      <c r="EB91" s="120"/>
      <c r="EC91" s="120"/>
      <c r="ED91" s="120"/>
      <c r="EE91" s="120"/>
      <c r="EF91" s="120"/>
      <c r="EG91" s="120"/>
      <c r="EH91" s="120"/>
      <c r="EI91" s="120"/>
      <c r="EJ91" s="120"/>
      <c r="EK91" s="120"/>
      <c r="EL91" s="120"/>
      <c r="EM91" s="120"/>
      <c r="EN91" s="120"/>
      <c r="EO91" s="120"/>
      <c r="EP91" s="120"/>
      <c r="EQ91" s="120"/>
      <c r="ER91" s="120"/>
      <c r="ES91" s="120"/>
      <c r="ET91" s="120"/>
      <c r="EU91" s="120"/>
      <c r="EV91" s="120"/>
      <c r="EW91" s="120"/>
      <c r="EX91" s="120"/>
      <c r="EY91" s="120"/>
      <c r="EZ91" s="120"/>
      <c r="FA91" s="120"/>
      <c r="FB91" s="120"/>
      <c r="FC91" s="120"/>
      <c r="FD91" s="120"/>
      <c r="FE91" s="120"/>
      <c r="FF91" s="120"/>
      <c r="FG91" s="120"/>
      <c r="FH91" s="120"/>
      <c r="FI91" s="120"/>
      <c r="FJ91" s="120"/>
      <c r="FK91" s="120"/>
      <c r="FL91" s="120"/>
      <c r="FM91" s="120"/>
      <c r="FN91" s="120"/>
      <c r="FO91" s="120"/>
      <c r="FP91" s="120"/>
      <c r="FQ91" s="120"/>
      <c r="FR91" s="120"/>
      <c r="FS91" s="120"/>
      <c r="FT91" s="120"/>
      <c r="FU91" s="120"/>
      <c r="FV91" s="120"/>
      <c r="FW91" s="120"/>
      <c r="FX91" s="120"/>
      <c r="FY91" s="120"/>
      <c r="FZ91" s="120"/>
      <c r="GA91" s="120"/>
      <c r="GB91" s="120"/>
      <c r="GC91" s="120"/>
      <c r="GD91" s="120"/>
      <c r="GE91" s="120"/>
      <c r="GF91" s="120"/>
      <c r="GG91" s="120"/>
      <c r="GH91" s="120"/>
      <c r="GI91" s="120"/>
      <c r="GJ91" s="120"/>
      <c r="GK91" s="120"/>
      <c r="GL91" s="120"/>
      <c r="GM91" s="120"/>
      <c r="GN91" s="120"/>
      <c r="GO91" s="120"/>
      <c r="GP91" s="120"/>
      <c r="GQ91" s="120"/>
      <c r="GR91" s="120"/>
      <c r="GS91" s="120"/>
      <c r="GT91" s="120"/>
      <c r="GU91" s="120"/>
      <c r="GV91" s="120"/>
      <c r="GW91" s="120"/>
      <c r="GX91" s="120"/>
      <c r="GY91" s="120"/>
      <c r="GZ91" s="120"/>
      <c r="HA91" s="120"/>
      <c r="HB91" s="120"/>
      <c r="HC91" s="120"/>
      <c r="HD91" s="120"/>
      <c r="HE91" s="120"/>
      <c r="HF91" s="120"/>
      <c r="HG91" s="120"/>
      <c r="HH91" s="120"/>
      <c r="HI91" s="120"/>
      <c r="HJ91" s="120"/>
      <c r="HK91" s="120"/>
      <c r="HL91" s="120"/>
      <c r="HM91" s="120"/>
      <c r="HN91" s="120"/>
      <c r="HO91" s="120"/>
      <c r="HP91" s="120"/>
      <c r="HQ91" s="120"/>
      <c r="HR91" s="120"/>
      <c r="HS91" s="120"/>
      <c r="HT91" s="120"/>
      <c r="HU91" s="120"/>
      <c r="HV91" s="120"/>
      <c r="HW91" s="120"/>
      <c r="HX91" s="120"/>
      <c r="HY91" s="120"/>
      <c r="HZ91" s="120"/>
      <c r="IA91" s="120"/>
      <c r="IB91" s="120"/>
      <c r="IC91" s="120"/>
      <c r="ID91" s="120"/>
      <c r="IE91" s="120"/>
      <c r="IF91" s="120"/>
      <c r="IG91" s="120"/>
      <c r="IH91" s="120"/>
      <c r="II91" s="120"/>
      <c r="IJ91" s="120"/>
      <c r="IK91" s="120"/>
      <c r="IL91" s="120"/>
      <c r="IM91" s="120"/>
      <c r="IN91" s="120"/>
      <c r="IO91" s="120"/>
      <c r="IP91" s="120"/>
      <c r="IQ91" s="120"/>
      <c r="IR91" s="120"/>
      <c r="IS91" s="120"/>
      <c r="IT91" s="120"/>
      <c r="IU91" s="120"/>
      <c r="IV91" s="120"/>
    </row>
    <row r="92" spans="1:256" x14ac:dyDescent="0.3">
      <c r="A92" s="191" t="s">
        <v>27</v>
      </c>
      <c r="B92" s="192"/>
      <c r="C92" s="192"/>
      <c r="D92" s="192"/>
      <c r="E92" s="192"/>
      <c r="F92" s="192"/>
      <c r="G92" s="192"/>
      <c r="H92" s="193"/>
    </row>
    <row r="93" spans="1:256" ht="11.25" customHeight="1" x14ac:dyDescent="0.25">
      <c r="A93" s="176" t="s">
        <v>3</v>
      </c>
      <c r="B93" s="176" t="s">
        <v>4</v>
      </c>
      <c r="C93" s="177" t="s">
        <v>5</v>
      </c>
      <c r="D93" s="177" t="s">
        <v>6</v>
      </c>
      <c r="E93" s="177" t="s">
        <v>7</v>
      </c>
      <c r="F93" s="4" t="s">
        <v>8</v>
      </c>
      <c r="G93" s="5" t="s">
        <v>9</v>
      </c>
      <c r="H93" s="177" t="s">
        <v>10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</row>
    <row r="94" spans="1:256" x14ac:dyDescent="0.3">
      <c r="A94" s="186" t="s">
        <v>11</v>
      </c>
      <c r="B94" s="187"/>
      <c r="C94" s="190"/>
      <c r="D94" s="190"/>
      <c r="E94" s="190"/>
      <c r="F94" s="190"/>
      <c r="G94" s="187"/>
      <c r="H94" s="188"/>
    </row>
    <row r="95" spans="1:256" s="16" customFormat="1" x14ac:dyDescent="0.25">
      <c r="A95" s="100" t="s">
        <v>121</v>
      </c>
      <c r="B95" s="44">
        <v>100</v>
      </c>
      <c r="C95" s="43">
        <v>14.1</v>
      </c>
      <c r="D95" s="43">
        <v>15.3</v>
      </c>
      <c r="E95" s="43">
        <v>3.2</v>
      </c>
      <c r="F95" s="43">
        <v>205.9</v>
      </c>
      <c r="G95" s="63" t="s">
        <v>224</v>
      </c>
      <c r="H95" s="45" t="s">
        <v>86</v>
      </c>
    </row>
    <row r="96" spans="1:256" x14ac:dyDescent="0.25">
      <c r="A96" s="24" t="s">
        <v>59</v>
      </c>
      <c r="B96" s="49">
        <v>150</v>
      </c>
      <c r="C96" s="21">
        <v>8.6</v>
      </c>
      <c r="D96" s="21">
        <v>6.09</v>
      </c>
      <c r="E96" s="21">
        <v>38.64</v>
      </c>
      <c r="F96" s="21">
        <v>243.75</v>
      </c>
      <c r="G96" s="22" t="s">
        <v>60</v>
      </c>
      <c r="H96" s="50" t="s">
        <v>61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</row>
    <row r="97" spans="1:256" x14ac:dyDescent="0.25">
      <c r="A97" s="26" t="s">
        <v>37</v>
      </c>
      <c r="B97" s="18">
        <v>215</v>
      </c>
      <c r="C97" s="18">
        <v>7.0000000000000007E-2</v>
      </c>
      <c r="D97" s="18">
        <v>0.02</v>
      </c>
      <c r="E97" s="18">
        <v>15</v>
      </c>
      <c r="F97" s="18">
        <v>60</v>
      </c>
      <c r="G97" s="22" t="s">
        <v>38</v>
      </c>
      <c r="H97" s="40" t="s">
        <v>39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</row>
    <row r="98" spans="1:256" x14ac:dyDescent="0.25">
      <c r="A98" s="24" t="s">
        <v>23</v>
      </c>
      <c r="B98" s="25">
        <v>20</v>
      </c>
      <c r="C98" s="21">
        <f>3.2/2</f>
        <v>1.6</v>
      </c>
      <c r="D98" s="21">
        <f>0.4/2</f>
        <v>0.2</v>
      </c>
      <c r="E98" s="21">
        <f>20.4/2</f>
        <v>10.199999999999999</v>
      </c>
      <c r="F98" s="21">
        <v>50</v>
      </c>
      <c r="G98" s="18" t="s">
        <v>24</v>
      </c>
      <c r="H98" s="26" t="s">
        <v>25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</row>
    <row r="99" spans="1:256" x14ac:dyDescent="0.3">
      <c r="A99" s="27" t="s">
        <v>26</v>
      </c>
      <c r="B99" s="176">
        <f>SUM(B95:B98)</f>
        <v>485</v>
      </c>
      <c r="C99" s="28">
        <f>SUM(C95:C98)</f>
        <v>24.37</v>
      </c>
      <c r="D99" s="28">
        <f>SUM(D95:D98)</f>
        <v>21.61</v>
      </c>
      <c r="E99" s="28">
        <f>SUM(E95:E98)</f>
        <v>67.040000000000006</v>
      </c>
      <c r="F99" s="28">
        <f>SUM(F95:F98)</f>
        <v>559.65</v>
      </c>
      <c r="G99" s="29"/>
      <c r="H99" s="53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/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/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/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/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/>
      <c r="HE99" s="54"/>
      <c r="HF99" s="54"/>
      <c r="HG99" s="54"/>
      <c r="HH99" s="54"/>
      <c r="HI99" s="54"/>
      <c r="HJ99" s="54"/>
      <c r="HK99" s="54"/>
      <c r="HL99" s="54"/>
      <c r="HM99" s="54"/>
      <c r="HN99" s="54"/>
      <c r="HO99" s="54"/>
      <c r="HP99" s="54"/>
      <c r="HQ99" s="54"/>
      <c r="HR99" s="54"/>
      <c r="HS99" s="54"/>
      <c r="HT99" s="54"/>
      <c r="HU99" s="54"/>
      <c r="HV99" s="54"/>
      <c r="HW99" s="54"/>
      <c r="HX99" s="54"/>
      <c r="HY99" s="54"/>
      <c r="HZ99" s="54"/>
      <c r="IA99" s="54"/>
      <c r="IB99" s="54"/>
      <c r="IC99" s="54"/>
      <c r="ID99" s="54"/>
      <c r="IE99" s="54"/>
      <c r="IF99" s="54"/>
      <c r="IG99" s="54"/>
      <c r="IH99" s="54"/>
      <c r="II99" s="54"/>
      <c r="IJ99" s="54"/>
      <c r="IK99" s="54"/>
      <c r="IL99" s="54"/>
      <c r="IM99" s="54"/>
      <c r="IN99" s="54"/>
      <c r="IO99" s="54"/>
      <c r="IP99" s="54"/>
      <c r="IQ99" s="54"/>
      <c r="IR99" s="54"/>
      <c r="IS99" s="54"/>
      <c r="IT99" s="54"/>
      <c r="IU99" s="54"/>
      <c r="IV99" s="54"/>
    </row>
    <row r="100" spans="1:256" s="16" customFormat="1" x14ac:dyDescent="0.25">
      <c r="A100" s="186" t="s">
        <v>273</v>
      </c>
      <c r="B100" s="187"/>
      <c r="C100" s="187"/>
      <c r="D100" s="187"/>
      <c r="E100" s="187"/>
      <c r="F100" s="187"/>
      <c r="G100" s="187"/>
      <c r="H100" s="188"/>
    </row>
    <row r="101" spans="1:256" s="16" customFormat="1" ht="12" customHeight="1" x14ac:dyDescent="0.25">
      <c r="A101" s="111" t="s">
        <v>225</v>
      </c>
      <c r="B101" s="44">
        <v>100</v>
      </c>
      <c r="C101" s="107">
        <v>12.03</v>
      </c>
      <c r="D101" s="107">
        <v>12.3</v>
      </c>
      <c r="E101" s="107">
        <v>27.3</v>
      </c>
      <c r="F101" s="107">
        <v>266.3</v>
      </c>
      <c r="G101" s="44" t="s">
        <v>62</v>
      </c>
      <c r="H101" s="35" t="s">
        <v>226</v>
      </c>
    </row>
    <row r="102" spans="1:256" s="115" customFormat="1" ht="10.5" customHeight="1" x14ac:dyDescent="0.3">
      <c r="A102" s="45" t="s">
        <v>37</v>
      </c>
      <c r="B102" s="112">
        <v>215</v>
      </c>
      <c r="C102" s="36">
        <v>7.0000000000000007E-2</v>
      </c>
      <c r="D102" s="36">
        <v>0.02</v>
      </c>
      <c r="E102" s="113">
        <v>15</v>
      </c>
      <c r="F102" s="36">
        <v>60</v>
      </c>
      <c r="G102" s="114" t="s">
        <v>38</v>
      </c>
      <c r="H102" s="98" t="s">
        <v>39</v>
      </c>
    </row>
    <row r="103" spans="1:256" s="16" customFormat="1" x14ac:dyDescent="0.25">
      <c r="A103" s="116" t="s">
        <v>26</v>
      </c>
      <c r="B103" s="117">
        <f>SUM(B101:B102)</f>
        <v>315</v>
      </c>
      <c r="C103" s="117">
        <f>SUM(C101:C102)</f>
        <v>12.1</v>
      </c>
      <c r="D103" s="117">
        <f>SUM(D101:D102)</f>
        <v>12.32</v>
      </c>
      <c r="E103" s="117">
        <f>SUM(E101:E102)</f>
        <v>42.3</v>
      </c>
      <c r="F103" s="117">
        <f>SUM(F101:F102)</f>
        <v>326.3</v>
      </c>
      <c r="G103" s="118"/>
      <c r="H103" s="119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20"/>
      <c r="BS103" s="120"/>
      <c r="BT103" s="120"/>
      <c r="BU103" s="120"/>
      <c r="BV103" s="120"/>
      <c r="BW103" s="120"/>
      <c r="BX103" s="120"/>
      <c r="BY103" s="120"/>
      <c r="BZ103" s="120"/>
      <c r="CA103" s="120"/>
      <c r="CB103" s="120"/>
      <c r="CC103" s="120"/>
      <c r="CD103" s="120"/>
      <c r="CE103" s="120"/>
      <c r="CF103" s="120"/>
      <c r="CG103" s="120"/>
      <c r="CH103" s="120"/>
      <c r="CI103" s="120"/>
      <c r="CJ103" s="120"/>
      <c r="CK103" s="120"/>
      <c r="CL103" s="120"/>
      <c r="CM103" s="120"/>
      <c r="CN103" s="120"/>
      <c r="CO103" s="120"/>
      <c r="CP103" s="120"/>
      <c r="CQ103" s="120"/>
      <c r="CR103" s="120"/>
      <c r="CS103" s="120"/>
      <c r="CT103" s="120"/>
      <c r="CU103" s="120"/>
      <c r="CV103" s="120"/>
      <c r="CW103" s="120"/>
      <c r="CX103" s="120"/>
      <c r="CY103" s="120"/>
      <c r="CZ103" s="120"/>
      <c r="DA103" s="120"/>
      <c r="DB103" s="120"/>
      <c r="DC103" s="120"/>
      <c r="DD103" s="120"/>
      <c r="DE103" s="120"/>
      <c r="DF103" s="120"/>
      <c r="DG103" s="120"/>
      <c r="DH103" s="120"/>
      <c r="DI103" s="120"/>
      <c r="DJ103" s="120"/>
      <c r="DK103" s="120"/>
      <c r="DL103" s="120"/>
      <c r="DM103" s="120"/>
      <c r="DN103" s="120"/>
      <c r="DO103" s="120"/>
      <c r="DP103" s="120"/>
      <c r="DQ103" s="120"/>
      <c r="DR103" s="120"/>
      <c r="DS103" s="120"/>
      <c r="DT103" s="120"/>
      <c r="DU103" s="120"/>
      <c r="DV103" s="120"/>
      <c r="DW103" s="120"/>
      <c r="DX103" s="120"/>
      <c r="DY103" s="120"/>
      <c r="DZ103" s="120"/>
      <c r="EA103" s="120"/>
      <c r="EB103" s="120"/>
      <c r="EC103" s="120"/>
      <c r="ED103" s="120"/>
      <c r="EE103" s="120"/>
      <c r="EF103" s="120"/>
      <c r="EG103" s="120"/>
      <c r="EH103" s="120"/>
      <c r="EI103" s="120"/>
      <c r="EJ103" s="120"/>
      <c r="EK103" s="120"/>
      <c r="EL103" s="120"/>
      <c r="EM103" s="120"/>
      <c r="EN103" s="120"/>
      <c r="EO103" s="120"/>
      <c r="EP103" s="120"/>
      <c r="EQ103" s="120"/>
      <c r="ER103" s="120"/>
      <c r="ES103" s="120"/>
      <c r="ET103" s="120"/>
      <c r="EU103" s="120"/>
      <c r="EV103" s="120"/>
      <c r="EW103" s="120"/>
      <c r="EX103" s="120"/>
      <c r="EY103" s="120"/>
      <c r="EZ103" s="120"/>
      <c r="FA103" s="120"/>
      <c r="FB103" s="120"/>
      <c r="FC103" s="120"/>
      <c r="FD103" s="120"/>
      <c r="FE103" s="120"/>
      <c r="FF103" s="120"/>
      <c r="FG103" s="120"/>
      <c r="FH103" s="120"/>
      <c r="FI103" s="120"/>
      <c r="FJ103" s="120"/>
      <c r="FK103" s="120"/>
      <c r="FL103" s="120"/>
      <c r="FM103" s="120"/>
      <c r="FN103" s="120"/>
      <c r="FO103" s="120"/>
      <c r="FP103" s="120"/>
      <c r="FQ103" s="120"/>
      <c r="FR103" s="120"/>
      <c r="FS103" s="120"/>
      <c r="FT103" s="120"/>
      <c r="FU103" s="120"/>
      <c r="FV103" s="120"/>
      <c r="FW103" s="120"/>
      <c r="FX103" s="120"/>
      <c r="FY103" s="120"/>
      <c r="FZ103" s="120"/>
      <c r="GA103" s="120"/>
      <c r="GB103" s="120"/>
      <c r="GC103" s="120"/>
      <c r="GD103" s="120"/>
      <c r="GE103" s="120"/>
      <c r="GF103" s="120"/>
      <c r="GG103" s="120"/>
      <c r="GH103" s="120"/>
      <c r="GI103" s="120"/>
      <c r="GJ103" s="120"/>
      <c r="GK103" s="120"/>
      <c r="GL103" s="120"/>
      <c r="GM103" s="120"/>
      <c r="GN103" s="120"/>
      <c r="GO103" s="120"/>
      <c r="GP103" s="120"/>
      <c r="GQ103" s="120"/>
      <c r="GR103" s="120"/>
      <c r="GS103" s="120"/>
      <c r="GT103" s="120"/>
      <c r="GU103" s="120"/>
      <c r="GV103" s="120"/>
      <c r="GW103" s="120"/>
      <c r="GX103" s="120"/>
      <c r="GY103" s="120"/>
      <c r="GZ103" s="120"/>
      <c r="HA103" s="120"/>
      <c r="HB103" s="120"/>
      <c r="HC103" s="120"/>
      <c r="HD103" s="120"/>
      <c r="HE103" s="120"/>
      <c r="HF103" s="120"/>
      <c r="HG103" s="120"/>
      <c r="HH103" s="120"/>
      <c r="HI103" s="120"/>
      <c r="HJ103" s="120"/>
      <c r="HK103" s="120"/>
      <c r="HL103" s="120"/>
      <c r="HM103" s="120"/>
      <c r="HN103" s="120"/>
      <c r="HO103" s="120"/>
      <c r="HP103" s="120"/>
      <c r="HQ103" s="120"/>
      <c r="HR103" s="120"/>
      <c r="HS103" s="120"/>
      <c r="HT103" s="120"/>
      <c r="HU103" s="120"/>
      <c r="HV103" s="120"/>
      <c r="HW103" s="120"/>
      <c r="HX103" s="120"/>
      <c r="HY103" s="120"/>
      <c r="HZ103" s="120"/>
      <c r="IA103" s="120"/>
      <c r="IB103" s="120"/>
      <c r="IC103" s="120"/>
      <c r="ID103" s="120"/>
      <c r="IE103" s="120"/>
      <c r="IF103" s="120"/>
      <c r="IG103" s="120"/>
      <c r="IH103" s="120"/>
      <c r="II103" s="120"/>
      <c r="IJ103" s="120"/>
      <c r="IK103" s="120"/>
      <c r="IL103" s="120"/>
      <c r="IM103" s="120"/>
      <c r="IN103" s="120"/>
      <c r="IO103" s="120"/>
      <c r="IP103" s="120"/>
      <c r="IQ103" s="120"/>
      <c r="IR103" s="120"/>
      <c r="IS103" s="120"/>
      <c r="IT103" s="120"/>
      <c r="IU103" s="120"/>
      <c r="IV103" s="120"/>
    </row>
    <row r="104" spans="1:256" x14ac:dyDescent="0.3">
      <c r="A104" s="191" t="s">
        <v>42</v>
      </c>
      <c r="B104" s="192"/>
      <c r="C104" s="192"/>
      <c r="D104" s="192"/>
      <c r="E104" s="192"/>
      <c r="F104" s="192"/>
      <c r="G104" s="192"/>
      <c r="H104" s="193"/>
    </row>
    <row r="105" spans="1:256" ht="11.25" customHeight="1" x14ac:dyDescent="0.25">
      <c r="A105" s="176" t="s">
        <v>3</v>
      </c>
      <c r="B105" s="176" t="s">
        <v>4</v>
      </c>
      <c r="C105" s="177" t="s">
        <v>5</v>
      </c>
      <c r="D105" s="177" t="s">
        <v>6</v>
      </c>
      <c r="E105" s="177" t="s">
        <v>7</v>
      </c>
      <c r="F105" s="4" t="s">
        <v>8</v>
      </c>
      <c r="G105" s="5" t="s">
        <v>9</v>
      </c>
      <c r="H105" s="177" t="s">
        <v>10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</row>
    <row r="106" spans="1:256" x14ac:dyDescent="0.3">
      <c r="A106" s="194" t="s">
        <v>11</v>
      </c>
      <c r="B106" s="194"/>
      <c r="C106" s="194"/>
      <c r="D106" s="194"/>
      <c r="E106" s="194"/>
      <c r="F106" s="194"/>
      <c r="G106" s="194"/>
      <c r="H106" s="194"/>
    </row>
    <row r="107" spans="1:256" ht="13.5" customHeight="1" x14ac:dyDescent="0.25">
      <c r="A107" s="181" t="s">
        <v>65</v>
      </c>
      <c r="B107" s="8">
        <v>50</v>
      </c>
      <c r="C107" s="9">
        <v>0.35</v>
      </c>
      <c r="D107" s="9">
        <v>0.05</v>
      </c>
      <c r="E107" s="9">
        <v>0.95</v>
      </c>
      <c r="F107" s="9">
        <v>6</v>
      </c>
      <c r="G107" s="10" t="s">
        <v>66</v>
      </c>
      <c r="H107" s="39" t="s">
        <v>45</v>
      </c>
    </row>
    <row r="108" spans="1:256" s="16" customFormat="1" ht="12" customHeight="1" x14ac:dyDescent="0.25">
      <c r="A108" s="103" t="s">
        <v>253</v>
      </c>
      <c r="B108" s="69">
        <v>90</v>
      </c>
      <c r="C108" s="43">
        <v>20.8</v>
      </c>
      <c r="D108" s="43">
        <v>12.1</v>
      </c>
      <c r="E108" s="43">
        <v>5.01</v>
      </c>
      <c r="F108" s="43">
        <v>223.2</v>
      </c>
      <c r="G108" s="70" t="s">
        <v>96</v>
      </c>
      <c r="H108" s="38" t="s">
        <v>97</v>
      </c>
    </row>
    <row r="109" spans="1:256" x14ac:dyDescent="0.25">
      <c r="A109" s="26" t="s">
        <v>49</v>
      </c>
      <c r="B109" s="18">
        <v>150</v>
      </c>
      <c r="C109" s="104">
        <v>3.06</v>
      </c>
      <c r="D109" s="104">
        <v>4.8</v>
      </c>
      <c r="E109" s="104">
        <v>20.440000000000001</v>
      </c>
      <c r="F109" s="104">
        <v>137.25</v>
      </c>
      <c r="G109" s="18" t="s">
        <v>50</v>
      </c>
      <c r="H109" s="26" t="s">
        <v>51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</row>
    <row r="110" spans="1:256" x14ac:dyDescent="0.25">
      <c r="A110" s="105" t="s">
        <v>254</v>
      </c>
      <c r="B110" s="49">
        <v>200</v>
      </c>
      <c r="C110" s="9">
        <v>0.13</v>
      </c>
      <c r="D110" s="9">
        <v>0.05</v>
      </c>
      <c r="E110" s="9">
        <v>14.11</v>
      </c>
      <c r="F110" s="9">
        <v>59.94</v>
      </c>
      <c r="G110" s="52" t="s">
        <v>256</v>
      </c>
      <c r="H110" s="39" t="s">
        <v>255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</row>
    <row r="111" spans="1:256" x14ac:dyDescent="0.25">
      <c r="A111" s="24" t="s">
        <v>40</v>
      </c>
      <c r="B111" s="21">
        <v>20</v>
      </c>
      <c r="C111" s="84">
        <v>1.3</v>
      </c>
      <c r="D111" s="84">
        <v>0.2</v>
      </c>
      <c r="E111" s="84">
        <v>8.6</v>
      </c>
      <c r="F111" s="84">
        <v>43</v>
      </c>
      <c r="G111" s="42">
        <v>11</v>
      </c>
      <c r="H111" s="26" t="s">
        <v>41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</row>
    <row r="112" spans="1:256" x14ac:dyDescent="0.3">
      <c r="A112" s="27" t="s">
        <v>26</v>
      </c>
      <c r="B112" s="176">
        <f>SUM(B107:B111)</f>
        <v>510</v>
      </c>
      <c r="C112" s="28">
        <f>SUM(C107:C111)</f>
        <v>25.64</v>
      </c>
      <c r="D112" s="28">
        <f>SUM(D107:D111)</f>
        <v>17.2</v>
      </c>
      <c r="E112" s="28">
        <f>SUM(E107:E111)</f>
        <v>49.110000000000007</v>
      </c>
      <c r="F112" s="28">
        <f>SUM(F107:F111)</f>
        <v>469.39</v>
      </c>
      <c r="G112" s="29"/>
      <c r="H112" s="53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/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/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  <c r="HG112" s="54"/>
      <c r="HH112" s="54"/>
      <c r="HI112" s="54"/>
      <c r="HJ112" s="54"/>
      <c r="HK112" s="54"/>
      <c r="HL112" s="54"/>
      <c r="HM112" s="54"/>
      <c r="HN112" s="54"/>
      <c r="HO112" s="54"/>
      <c r="HP112" s="54"/>
      <c r="HQ112" s="54"/>
      <c r="HR112" s="54"/>
      <c r="HS112" s="54"/>
      <c r="HT112" s="54"/>
      <c r="HU112" s="54"/>
      <c r="HV112" s="54"/>
      <c r="HW112" s="54"/>
      <c r="HX112" s="54"/>
      <c r="HY112" s="54"/>
      <c r="HZ112" s="54"/>
      <c r="IA112" s="54"/>
      <c r="IB112" s="54"/>
      <c r="IC112" s="54"/>
      <c r="ID112" s="54"/>
      <c r="IE112" s="54"/>
      <c r="IF112" s="54"/>
      <c r="IG112" s="54"/>
      <c r="IH112" s="54"/>
      <c r="II112" s="54"/>
      <c r="IJ112" s="54"/>
      <c r="IK112" s="54"/>
      <c r="IL112" s="54"/>
      <c r="IM112" s="54"/>
      <c r="IN112" s="54"/>
      <c r="IO112" s="54"/>
      <c r="IP112" s="54"/>
      <c r="IQ112" s="54"/>
      <c r="IR112" s="54"/>
      <c r="IS112" s="54"/>
      <c r="IT112" s="54"/>
      <c r="IU112" s="54"/>
      <c r="IV112" s="54"/>
    </row>
    <row r="113" spans="1:256" s="16" customFormat="1" x14ac:dyDescent="0.25">
      <c r="A113" s="186" t="s">
        <v>273</v>
      </c>
      <c r="B113" s="187"/>
      <c r="C113" s="187"/>
      <c r="D113" s="187"/>
      <c r="E113" s="187"/>
      <c r="F113" s="187"/>
      <c r="G113" s="187"/>
      <c r="H113" s="188"/>
    </row>
    <row r="114" spans="1:256" s="115" customFormat="1" x14ac:dyDescent="0.3">
      <c r="A114" s="45" t="s">
        <v>195</v>
      </c>
      <c r="B114" s="12">
        <v>100</v>
      </c>
      <c r="C114" s="44">
        <v>12.78</v>
      </c>
      <c r="D114" s="44">
        <v>14.16</v>
      </c>
      <c r="E114" s="44">
        <v>37.659999999999997</v>
      </c>
      <c r="F114" s="44">
        <v>333</v>
      </c>
      <c r="G114" s="14" t="s">
        <v>196</v>
      </c>
      <c r="H114" s="45" t="s">
        <v>197</v>
      </c>
    </row>
    <row r="115" spans="1:256" s="115" customFormat="1" ht="10.5" customHeight="1" x14ac:dyDescent="0.3">
      <c r="A115" s="45" t="s">
        <v>37</v>
      </c>
      <c r="B115" s="112">
        <v>215</v>
      </c>
      <c r="C115" s="36">
        <v>7.0000000000000007E-2</v>
      </c>
      <c r="D115" s="36">
        <v>0.02</v>
      </c>
      <c r="E115" s="113">
        <v>15</v>
      </c>
      <c r="F115" s="36">
        <v>60</v>
      </c>
      <c r="G115" s="114" t="s">
        <v>38</v>
      </c>
      <c r="H115" s="98" t="s">
        <v>39</v>
      </c>
    </row>
    <row r="116" spans="1:256" s="16" customFormat="1" x14ac:dyDescent="0.25">
      <c r="A116" s="116" t="s">
        <v>26</v>
      </c>
      <c r="B116" s="117">
        <f>SUM(B114:B115)</f>
        <v>315</v>
      </c>
      <c r="C116" s="117">
        <f>SUM(C114:C115)</f>
        <v>12.85</v>
      </c>
      <c r="D116" s="117">
        <f>SUM(D114:D115)</f>
        <v>14.18</v>
      </c>
      <c r="E116" s="117">
        <f>SUM(E114:E115)</f>
        <v>52.66</v>
      </c>
      <c r="F116" s="117">
        <f>SUM(F114:F115)</f>
        <v>393</v>
      </c>
      <c r="G116" s="118"/>
      <c r="H116" s="119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0"/>
      <c r="AZ116" s="120"/>
      <c r="BA116" s="120"/>
      <c r="BB116" s="120"/>
      <c r="BC116" s="120"/>
      <c r="BD116" s="120"/>
      <c r="BE116" s="120"/>
      <c r="BF116" s="120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20"/>
      <c r="BS116" s="120"/>
      <c r="BT116" s="120"/>
      <c r="BU116" s="120"/>
      <c r="BV116" s="120"/>
      <c r="BW116" s="120"/>
      <c r="BX116" s="120"/>
      <c r="BY116" s="120"/>
      <c r="BZ116" s="120"/>
      <c r="CA116" s="120"/>
      <c r="CB116" s="120"/>
      <c r="CC116" s="120"/>
      <c r="CD116" s="120"/>
      <c r="CE116" s="120"/>
      <c r="CF116" s="120"/>
      <c r="CG116" s="120"/>
      <c r="CH116" s="120"/>
      <c r="CI116" s="120"/>
      <c r="CJ116" s="120"/>
      <c r="CK116" s="120"/>
      <c r="CL116" s="120"/>
      <c r="CM116" s="120"/>
      <c r="CN116" s="120"/>
      <c r="CO116" s="120"/>
      <c r="CP116" s="120"/>
      <c r="CQ116" s="120"/>
      <c r="CR116" s="120"/>
      <c r="CS116" s="120"/>
      <c r="CT116" s="120"/>
      <c r="CU116" s="120"/>
      <c r="CV116" s="120"/>
      <c r="CW116" s="120"/>
      <c r="CX116" s="120"/>
      <c r="CY116" s="120"/>
      <c r="CZ116" s="120"/>
      <c r="DA116" s="120"/>
      <c r="DB116" s="120"/>
      <c r="DC116" s="120"/>
      <c r="DD116" s="120"/>
      <c r="DE116" s="120"/>
      <c r="DF116" s="120"/>
      <c r="DG116" s="120"/>
      <c r="DH116" s="120"/>
      <c r="DI116" s="120"/>
      <c r="DJ116" s="120"/>
      <c r="DK116" s="120"/>
      <c r="DL116" s="120"/>
      <c r="DM116" s="120"/>
      <c r="DN116" s="120"/>
      <c r="DO116" s="120"/>
      <c r="DP116" s="120"/>
      <c r="DQ116" s="120"/>
      <c r="DR116" s="120"/>
      <c r="DS116" s="120"/>
      <c r="DT116" s="120"/>
      <c r="DU116" s="120"/>
      <c r="DV116" s="120"/>
      <c r="DW116" s="120"/>
      <c r="DX116" s="120"/>
      <c r="DY116" s="120"/>
      <c r="DZ116" s="120"/>
      <c r="EA116" s="120"/>
      <c r="EB116" s="120"/>
      <c r="EC116" s="120"/>
      <c r="ED116" s="120"/>
      <c r="EE116" s="120"/>
      <c r="EF116" s="120"/>
      <c r="EG116" s="120"/>
      <c r="EH116" s="120"/>
      <c r="EI116" s="120"/>
      <c r="EJ116" s="120"/>
      <c r="EK116" s="120"/>
      <c r="EL116" s="120"/>
      <c r="EM116" s="120"/>
      <c r="EN116" s="120"/>
      <c r="EO116" s="120"/>
      <c r="EP116" s="120"/>
      <c r="EQ116" s="120"/>
      <c r="ER116" s="120"/>
      <c r="ES116" s="120"/>
      <c r="ET116" s="120"/>
      <c r="EU116" s="120"/>
      <c r="EV116" s="120"/>
      <c r="EW116" s="120"/>
      <c r="EX116" s="120"/>
      <c r="EY116" s="120"/>
      <c r="EZ116" s="120"/>
      <c r="FA116" s="120"/>
      <c r="FB116" s="120"/>
      <c r="FC116" s="120"/>
      <c r="FD116" s="120"/>
      <c r="FE116" s="120"/>
      <c r="FF116" s="120"/>
      <c r="FG116" s="120"/>
      <c r="FH116" s="120"/>
      <c r="FI116" s="120"/>
      <c r="FJ116" s="120"/>
      <c r="FK116" s="120"/>
      <c r="FL116" s="120"/>
      <c r="FM116" s="120"/>
      <c r="FN116" s="120"/>
      <c r="FO116" s="120"/>
      <c r="FP116" s="120"/>
      <c r="FQ116" s="120"/>
      <c r="FR116" s="120"/>
      <c r="FS116" s="120"/>
      <c r="FT116" s="120"/>
      <c r="FU116" s="120"/>
      <c r="FV116" s="120"/>
      <c r="FW116" s="120"/>
      <c r="FX116" s="120"/>
      <c r="FY116" s="120"/>
      <c r="FZ116" s="120"/>
      <c r="GA116" s="120"/>
      <c r="GB116" s="120"/>
      <c r="GC116" s="120"/>
      <c r="GD116" s="120"/>
      <c r="GE116" s="120"/>
      <c r="GF116" s="120"/>
      <c r="GG116" s="120"/>
      <c r="GH116" s="120"/>
      <c r="GI116" s="120"/>
      <c r="GJ116" s="120"/>
      <c r="GK116" s="120"/>
      <c r="GL116" s="120"/>
      <c r="GM116" s="120"/>
      <c r="GN116" s="120"/>
      <c r="GO116" s="120"/>
      <c r="GP116" s="120"/>
      <c r="GQ116" s="120"/>
      <c r="GR116" s="120"/>
      <c r="GS116" s="120"/>
      <c r="GT116" s="120"/>
      <c r="GU116" s="120"/>
      <c r="GV116" s="120"/>
      <c r="GW116" s="120"/>
      <c r="GX116" s="120"/>
      <c r="GY116" s="120"/>
      <c r="GZ116" s="120"/>
      <c r="HA116" s="120"/>
      <c r="HB116" s="120"/>
      <c r="HC116" s="120"/>
      <c r="HD116" s="120"/>
      <c r="HE116" s="120"/>
      <c r="HF116" s="120"/>
      <c r="HG116" s="120"/>
      <c r="HH116" s="120"/>
      <c r="HI116" s="120"/>
      <c r="HJ116" s="120"/>
      <c r="HK116" s="120"/>
      <c r="HL116" s="120"/>
      <c r="HM116" s="120"/>
      <c r="HN116" s="120"/>
      <c r="HO116" s="120"/>
      <c r="HP116" s="120"/>
      <c r="HQ116" s="120"/>
      <c r="HR116" s="120"/>
      <c r="HS116" s="120"/>
      <c r="HT116" s="120"/>
      <c r="HU116" s="120"/>
      <c r="HV116" s="120"/>
      <c r="HW116" s="120"/>
      <c r="HX116" s="120"/>
      <c r="HY116" s="120"/>
      <c r="HZ116" s="120"/>
      <c r="IA116" s="120"/>
      <c r="IB116" s="120"/>
      <c r="IC116" s="120"/>
      <c r="ID116" s="120"/>
      <c r="IE116" s="120"/>
      <c r="IF116" s="120"/>
      <c r="IG116" s="120"/>
      <c r="IH116" s="120"/>
      <c r="II116" s="120"/>
      <c r="IJ116" s="120"/>
      <c r="IK116" s="120"/>
      <c r="IL116" s="120"/>
      <c r="IM116" s="120"/>
      <c r="IN116" s="120"/>
      <c r="IO116" s="120"/>
      <c r="IP116" s="120"/>
      <c r="IQ116" s="120"/>
      <c r="IR116" s="120"/>
      <c r="IS116" s="120"/>
      <c r="IT116" s="120"/>
      <c r="IU116" s="120"/>
      <c r="IV116" s="120"/>
    </row>
    <row r="117" spans="1:256" x14ac:dyDescent="0.3">
      <c r="A117" s="191" t="s">
        <v>52</v>
      </c>
      <c r="B117" s="192"/>
      <c r="C117" s="192"/>
      <c r="D117" s="192"/>
      <c r="E117" s="192"/>
      <c r="F117" s="192"/>
      <c r="G117" s="192"/>
      <c r="H117" s="193"/>
    </row>
    <row r="118" spans="1:256" ht="12" customHeight="1" x14ac:dyDescent="0.25">
      <c r="A118" s="176" t="s">
        <v>3</v>
      </c>
      <c r="B118" s="176" t="s">
        <v>4</v>
      </c>
      <c r="C118" s="177" t="s">
        <v>5</v>
      </c>
      <c r="D118" s="177" t="s">
        <v>6</v>
      </c>
      <c r="E118" s="177" t="s">
        <v>7</v>
      </c>
      <c r="F118" s="4" t="s">
        <v>8</v>
      </c>
      <c r="G118" s="5" t="s">
        <v>9</v>
      </c>
      <c r="H118" s="177" t="s">
        <v>10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</row>
    <row r="119" spans="1:256" x14ac:dyDescent="0.3">
      <c r="A119" s="186" t="s">
        <v>11</v>
      </c>
      <c r="B119" s="187"/>
      <c r="C119" s="190"/>
      <c r="D119" s="190"/>
      <c r="E119" s="190"/>
      <c r="F119" s="190"/>
      <c r="G119" s="187"/>
      <c r="H119" s="188"/>
    </row>
    <row r="120" spans="1:256" s="16" customFormat="1" ht="23.25" customHeight="1" x14ac:dyDescent="0.25">
      <c r="A120" s="35" t="s">
        <v>230</v>
      </c>
      <c r="B120" s="69">
        <v>150</v>
      </c>
      <c r="C120" s="108">
        <v>18.63</v>
      </c>
      <c r="D120" s="108">
        <v>9.5299999999999994</v>
      </c>
      <c r="E120" s="108">
        <v>41.77</v>
      </c>
      <c r="F120" s="108">
        <v>331.5</v>
      </c>
      <c r="G120" s="70" t="s">
        <v>231</v>
      </c>
      <c r="H120" s="35" t="s">
        <v>232</v>
      </c>
    </row>
    <row r="121" spans="1:256" x14ac:dyDescent="0.25">
      <c r="A121" s="75" t="s">
        <v>102</v>
      </c>
      <c r="B121" s="8">
        <v>50</v>
      </c>
      <c r="C121" s="84">
        <v>3.54</v>
      </c>
      <c r="D121" s="84">
        <v>6.57</v>
      </c>
      <c r="E121" s="84">
        <v>27.87</v>
      </c>
      <c r="F121" s="84">
        <v>185</v>
      </c>
      <c r="G121" s="76" t="s">
        <v>84</v>
      </c>
      <c r="H121" s="34" t="s">
        <v>85</v>
      </c>
    </row>
    <row r="122" spans="1:256" x14ac:dyDescent="0.25">
      <c r="A122" s="26" t="s">
        <v>37</v>
      </c>
      <c r="B122" s="18">
        <v>215</v>
      </c>
      <c r="C122" s="18">
        <v>7.0000000000000007E-2</v>
      </c>
      <c r="D122" s="18">
        <v>0.02</v>
      </c>
      <c r="E122" s="18">
        <v>15</v>
      </c>
      <c r="F122" s="18">
        <v>60</v>
      </c>
      <c r="G122" s="22" t="s">
        <v>38</v>
      </c>
      <c r="H122" s="40" t="s">
        <v>39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</row>
    <row r="123" spans="1:256" x14ac:dyDescent="0.25">
      <c r="A123" s="24" t="s">
        <v>23</v>
      </c>
      <c r="B123" s="25">
        <v>20</v>
      </c>
      <c r="C123" s="21">
        <f>3.2/2</f>
        <v>1.6</v>
      </c>
      <c r="D123" s="21">
        <f>0.4/2</f>
        <v>0.2</v>
      </c>
      <c r="E123" s="21">
        <f>20.4/2</f>
        <v>10.199999999999999</v>
      </c>
      <c r="F123" s="21">
        <v>50</v>
      </c>
      <c r="G123" s="18" t="s">
        <v>24</v>
      </c>
      <c r="H123" s="26" t="s">
        <v>25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</row>
    <row r="124" spans="1:256" x14ac:dyDescent="0.3">
      <c r="A124" s="27" t="s">
        <v>26</v>
      </c>
      <c r="B124" s="176">
        <f>SUM(B120:B123)</f>
        <v>435</v>
      </c>
      <c r="C124" s="28">
        <f>SUM(C120:C123)</f>
        <v>23.84</v>
      </c>
      <c r="D124" s="28">
        <f>SUM(D120:D123)</f>
        <v>16.32</v>
      </c>
      <c r="E124" s="28">
        <f>SUM(E120:E123)</f>
        <v>94.84</v>
      </c>
      <c r="F124" s="28">
        <f>SUM(F120:F123)</f>
        <v>626.5</v>
      </c>
      <c r="G124" s="29"/>
      <c r="H124" s="53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  <c r="HG124" s="54"/>
      <c r="HH124" s="54"/>
      <c r="HI124" s="54"/>
      <c r="HJ124" s="54"/>
      <c r="HK124" s="54"/>
      <c r="HL124" s="54"/>
      <c r="HM124" s="54"/>
      <c r="HN124" s="54"/>
      <c r="HO124" s="54"/>
      <c r="HP124" s="54"/>
      <c r="HQ124" s="54"/>
      <c r="HR124" s="54"/>
      <c r="HS124" s="54"/>
      <c r="HT124" s="54"/>
      <c r="HU124" s="54"/>
      <c r="HV124" s="54"/>
      <c r="HW124" s="54"/>
      <c r="HX124" s="54"/>
      <c r="HY124" s="54"/>
      <c r="HZ124" s="54"/>
      <c r="IA124" s="54"/>
      <c r="IB124" s="54"/>
      <c r="IC124" s="54"/>
      <c r="ID124" s="54"/>
      <c r="IE124" s="54"/>
      <c r="IF124" s="54"/>
      <c r="IG124" s="54"/>
      <c r="IH124" s="54"/>
      <c r="II124" s="54"/>
      <c r="IJ124" s="54"/>
      <c r="IK124" s="54"/>
      <c r="IL124" s="54"/>
      <c r="IM124" s="54"/>
      <c r="IN124" s="54"/>
      <c r="IO124" s="54"/>
      <c r="IP124" s="54"/>
      <c r="IQ124" s="54"/>
      <c r="IR124" s="54"/>
      <c r="IS124" s="54"/>
      <c r="IT124" s="54"/>
      <c r="IU124" s="54"/>
      <c r="IV124" s="54"/>
    </row>
    <row r="125" spans="1:256" s="16" customFormat="1" x14ac:dyDescent="0.25">
      <c r="A125" s="186" t="s">
        <v>273</v>
      </c>
      <c r="B125" s="187"/>
      <c r="C125" s="187"/>
      <c r="D125" s="187"/>
      <c r="E125" s="187"/>
      <c r="F125" s="187"/>
      <c r="G125" s="187"/>
      <c r="H125" s="188"/>
    </row>
    <row r="126" spans="1:256" s="115" customFormat="1" x14ac:dyDescent="0.25">
      <c r="A126" s="100" t="s">
        <v>262</v>
      </c>
      <c r="B126" s="69">
        <v>100</v>
      </c>
      <c r="C126" s="107">
        <v>8.5</v>
      </c>
      <c r="D126" s="107">
        <v>7.98</v>
      </c>
      <c r="E126" s="13">
        <v>38.880000000000003</v>
      </c>
      <c r="F126" s="13">
        <v>244.8</v>
      </c>
      <c r="G126" s="121" t="s">
        <v>185</v>
      </c>
      <c r="H126" s="15" t="s">
        <v>186</v>
      </c>
    </row>
    <row r="127" spans="1:256" s="115" customFormat="1" ht="10.5" customHeight="1" x14ac:dyDescent="0.3">
      <c r="A127" s="45" t="s">
        <v>37</v>
      </c>
      <c r="B127" s="112">
        <v>215</v>
      </c>
      <c r="C127" s="36">
        <v>7.0000000000000007E-2</v>
      </c>
      <c r="D127" s="36">
        <v>0.02</v>
      </c>
      <c r="E127" s="113">
        <v>15</v>
      </c>
      <c r="F127" s="36">
        <v>60</v>
      </c>
      <c r="G127" s="114" t="s">
        <v>38</v>
      </c>
      <c r="H127" s="98" t="s">
        <v>39</v>
      </c>
    </row>
    <row r="128" spans="1:256" s="16" customFormat="1" x14ac:dyDescent="0.25">
      <c r="A128" s="116" t="s">
        <v>26</v>
      </c>
      <c r="B128" s="117">
        <f>SUM(B126:B127)</f>
        <v>315</v>
      </c>
      <c r="C128" s="117">
        <f>SUM(C126:C127)</f>
        <v>8.57</v>
      </c>
      <c r="D128" s="117">
        <f>SUM(D126:D127)</f>
        <v>8</v>
      </c>
      <c r="E128" s="117">
        <f>SUM(E126:E127)</f>
        <v>53.88</v>
      </c>
      <c r="F128" s="117">
        <f>SUM(F126:F127)</f>
        <v>304.8</v>
      </c>
      <c r="G128" s="118"/>
      <c r="H128" s="119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20"/>
      <c r="BS128" s="120"/>
      <c r="BT128" s="120"/>
      <c r="BU128" s="120"/>
      <c r="BV128" s="120"/>
      <c r="BW128" s="120"/>
      <c r="BX128" s="120"/>
      <c r="BY128" s="120"/>
      <c r="BZ128" s="120"/>
      <c r="CA128" s="120"/>
      <c r="CB128" s="120"/>
      <c r="CC128" s="120"/>
      <c r="CD128" s="120"/>
      <c r="CE128" s="120"/>
      <c r="CF128" s="120"/>
      <c r="CG128" s="120"/>
      <c r="CH128" s="120"/>
      <c r="CI128" s="120"/>
      <c r="CJ128" s="120"/>
      <c r="CK128" s="120"/>
      <c r="CL128" s="120"/>
      <c r="CM128" s="120"/>
      <c r="CN128" s="120"/>
      <c r="CO128" s="120"/>
      <c r="CP128" s="120"/>
      <c r="CQ128" s="120"/>
      <c r="CR128" s="120"/>
      <c r="CS128" s="120"/>
      <c r="CT128" s="120"/>
      <c r="CU128" s="120"/>
      <c r="CV128" s="120"/>
      <c r="CW128" s="120"/>
      <c r="CX128" s="120"/>
      <c r="CY128" s="120"/>
      <c r="CZ128" s="120"/>
      <c r="DA128" s="120"/>
      <c r="DB128" s="120"/>
      <c r="DC128" s="120"/>
      <c r="DD128" s="120"/>
      <c r="DE128" s="120"/>
      <c r="DF128" s="120"/>
      <c r="DG128" s="120"/>
      <c r="DH128" s="120"/>
      <c r="DI128" s="120"/>
      <c r="DJ128" s="120"/>
      <c r="DK128" s="120"/>
      <c r="DL128" s="120"/>
      <c r="DM128" s="120"/>
      <c r="DN128" s="120"/>
      <c r="DO128" s="120"/>
      <c r="DP128" s="120"/>
      <c r="DQ128" s="120"/>
      <c r="DR128" s="120"/>
      <c r="DS128" s="120"/>
      <c r="DT128" s="120"/>
      <c r="DU128" s="120"/>
      <c r="DV128" s="120"/>
      <c r="DW128" s="120"/>
      <c r="DX128" s="120"/>
      <c r="DY128" s="120"/>
      <c r="DZ128" s="120"/>
      <c r="EA128" s="120"/>
      <c r="EB128" s="120"/>
      <c r="EC128" s="120"/>
      <c r="ED128" s="120"/>
      <c r="EE128" s="120"/>
      <c r="EF128" s="120"/>
      <c r="EG128" s="120"/>
      <c r="EH128" s="120"/>
      <c r="EI128" s="120"/>
      <c r="EJ128" s="120"/>
      <c r="EK128" s="120"/>
      <c r="EL128" s="120"/>
      <c r="EM128" s="120"/>
      <c r="EN128" s="120"/>
      <c r="EO128" s="120"/>
      <c r="EP128" s="120"/>
      <c r="EQ128" s="120"/>
      <c r="ER128" s="120"/>
      <c r="ES128" s="120"/>
      <c r="ET128" s="120"/>
      <c r="EU128" s="120"/>
      <c r="EV128" s="120"/>
      <c r="EW128" s="120"/>
      <c r="EX128" s="120"/>
      <c r="EY128" s="120"/>
      <c r="EZ128" s="120"/>
      <c r="FA128" s="120"/>
      <c r="FB128" s="120"/>
      <c r="FC128" s="120"/>
      <c r="FD128" s="120"/>
      <c r="FE128" s="120"/>
      <c r="FF128" s="120"/>
      <c r="FG128" s="120"/>
      <c r="FH128" s="120"/>
      <c r="FI128" s="120"/>
      <c r="FJ128" s="120"/>
      <c r="FK128" s="120"/>
      <c r="FL128" s="120"/>
      <c r="FM128" s="120"/>
      <c r="FN128" s="120"/>
      <c r="FO128" s="120"/>
      <c r="FP128" s="120"/>
      <c r="FQ128" s="120"/>
      <c r="FR128" s="120"/>
      <c r="FS128" s="120"/>
      <c r="FT128" s="120"/>
      <c r="FU128" s="120"/>
      <c r="FV128" s="120"/>
      <c r="FW128" s="120"/>
      <c r="FX128" s="120"/>
      <c r="FY128" s="120"/>
      <c r="FZ128" s="120"/>
      <c r="GA128" s="120"/>
      <c r="GB128" s="120"/>
      <c r="GC128" s="120"/>
      <c r="GD128" s="120"/>
      <c r="GE128" s="120"/>
      <c r="GF128" s="120"/>
      <c r="GG128" s="120"/>
      <c r="GH128" s="120"/>
      <c r="GI128" s="120"/>
      <c r="GJ128" s="120"/>
      <c r="GK128" s="120"/>
      <c r="GL128" s="120"/>
      <c r="GM128" s="120"/>
      <c r="GN128" s="120"/>
      <c r="GO128" s="120"/>
      <c r="GP128" s="120"/>
      <c r="GQ128" s="120"/>
      <c r="GR128" s="120"/>
      <c r="GS128" s="120"/>
      <c r="GT128" s="120"/>
      <c r="GU128" s="120"/>
      <c r="GV128" s="120"/>
      <c r="GW128" s="120"/>
      <c r="GX128" s="120"/>
      <c r="GY128" s="120"/>
      <c r="GZ128" s="120"/>
      <c r="HA128" s="120"/>
      <c r="HB128" s="120"/>
      <c r="HC128" s="120"/>
      <c r="HD128" s="120"/>
      <c r="HE128" s="120"/>
      <c r="HF128" s="120"/>
      <c r="HG128" s="120"/>
      <c r="HH128" s="120"/>
      <c r="HI128" s="120"/>
      <c r="HJ128" s="120"/>
      <c r="HK128" s="120"/>
      <c r="HL128" s="120"/>
      <c r="HM128" s="120"/>
      <c r="HN128" s="120"/>
      <c r="HO128" s="120"/>
      <c r="HP128" s="120"/>
      <c r="HQ128" s="120"/>
      <c r="HR128" s="120"/>
      <c r="HS128" s="120"/>
      <c r="HT128" s="120"/>
      <c r="HU128" s="120"/>
      <c r="HV128" s="120"/>
      <c r="HW128" s="120"/>
      <c r="HX128" s="120"/>
      <c r="HY128" s="120"/>
      <c r="HZ128" s="120"/>
      <c r="IA128" s="120"/>
      <c r="IB128" s="120"/>
      <c r="IC128" s="120"/>
      <c r="ID128" s="120"/>
      <c r="IE128" s="120"/>
      <c r="IF128" s="120"/>
      <c r="IG128" s="120"/>
      <c r="IH128" s="120"/>
      <c r="II128" s="120"/>
      <c r="IJ128" s="120"/>
      <c r="IK128" s="120"/>
      <c r="IL128" s="120"/>
      <c r="IM128" s="120"/>
      <c r="IN128" s="120"/>
      <c r="IO128" s="120"/>
      <c r="IP128" s="120"/>
      <c r="IQ128" s="120"/>
      <c r="IR128" s="120"/>
      <c r="IS128" s="120"/>
      <c r="IT128" s="120"/>
      <c r="IU128" s="120"/>
      <c r="IV128" s="120"/>
    </row>
    <row r="129" spans="1:256" x14ac:dyDescent="0.3">
      <c r="A129" s="189" t="s">
        <v>64</v>
      </c>
      <c r="B129" s="189"/>
      <c r="C129" s="189"/>
      <c r="D129" s="189"/>
      <c r="E129" s="189"/>
      <c r="F129" s="189"/>
      <c r="G129" s="189"/>
      <c r="H129" s="189"/>
    </row>
    <row r="130" spans="1:256" ht="12" customHeight="1" x14ac:dyDescent="0.25">
      <c r="A130" s="176" t="s">
        <v>3</v>
      </c>
      <c r="B130" s="176" t="s">
        <v>4</v>
      </c>
      <c r="C130" s="177" t="s">
        <v>5</v>
      </c>
      <c r="D130" s="177" t="s">
        <v>6</v>
      </c>
      <c r="E130" s="177" t="s">
        <v>7</v>
      </c>
      <c r="F130" s="4" t="s">
        <v>8</v>
      </c>
      <c r="G130" s="5" t="s">
        <v>9</v>
      </c>
      <c r="H130" s="177" t="s">
        <v>10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</row>
    <row r="131" spans="1:256" x14ac:dyDescent="0.3">
      <c r="A131" s="186" t="s">
        <v>11</v>
      </c>
      <c r="B131" s="187"/>
      <c r="C131" s="190"/>
      <c r="D131" s="190"/>
      <c r="E131" s="190"/>
      <c r="F131" s="190"/>
      <c r="G131" s="187"/>
      <c r="H131" s="188"/>
    </row>
    <row r="132" spans="1:256" x14ac:dyDescent="0.25">
      <c r="A132" s="7" t="s">
        <v>43</v>
      </c>
      <c r="B132" s="8">
        <v>50</v>
      </c>
      <c r="C132" s="9">
        <v>0.55000000000000004</v>
      </c>
      <c r="D132" s="9">
        <v>0.1</v>
      </c>
      <c r="E132" s="9">
        <v>1.9</v>
      </c>
      <c r="F132" s="9">
        <v>11</v>
      </c>
      <c r="G132" s="10" t="s">
        <v>44</v>
      </c>
      <c r="H132" s="39" t="s">
        <v>45</v>
      </c>
    </row>
    <row r="133" spans="1:256" ht="12.75" customHeight="1" x14ac:dyDescent="0.25">
      <c r="A133" s="40" t="s">
        <v>90</v>
      </c>
      <c r="B133" s="25">
        <v>230</v>
      </c>
      <c r="C133" s="21">
        <v>18.13</v>
      </c>
      <c r="D133" s="21">
        <v>14.03</v>
      </c>
      <c r="E133" s="21">
        <v>47.61</v>
      </c>
      <c r="F133" s="21">
        <v>393.83</v>
      </c>
      <c r="G133" s="18" t="s">
        <v>91</v>
      </c>
      <c r="H133" s="67" t="s">
        <v>92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</row>
    <row r="134" spans="1:256" x14ac:dyDescent="0.25">
      <c r="A134" s="20" t="s">
        <v>20</v>
      </c>
      <c r="B134" s="21">
        <v>222</v>
      </c>
      <c r="C134" s="22">
        <v>0.13</v>
      </c>
      <c r="D134" s="22">
        <v>0.02</v>
      </c>
      <c r="E134" s="22">
        <v>15.2</v>
      </c>
      <c r="F134" s="22">
        <v>62</v>
      </c>
      <c r="G134" s="22" t="s">
        <v>21</v>
      </c>
      <c r="H134" s="23" t="s">
        <v>22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</row>
    <row r="135" spans="1:256" x14ac:dyDescent="0.25">
      <c r="A135" s="24" t="s">
        <v>40</v>
      </c>
      <c r="B135" s="21">
        <v>20</v>
      </c>
      <c r="C135" s="41">
        <v>1.3</v>
      </c>
      <c r="D135" s="41">
        <v>0.2</v>
      </c>
      <c r="E135" s="41">
        <v>8.6</v>
      </c>
      <c r="F135" s="41">
        <v>43</v>
      </c>
      <c r="G135" s="42">
        <v>11</v>
      </c>
      <c r="H135" s="26" t="s">
        <v>41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</row>
    <row r="136" spans="1:256" x14ac:dyDescent="0.3">
      <c r="A136" s="27" t="s">
        <v>26</v>
      </c>
      <c r="B136" s="176">
        <f>SUM(B132:B135)</f>
        <v>522</v>
      </c>
      <c r="C136" s="28">
        <f>SUM(C132:C135)</f>
        <v>20.11</v>
      </c>
      <c r="D136" s="28">
        <f>SUM(D132:D135)</f>
        <v>14.349999999999998</v>
      </c>
      <c r="E136" s="28">
        <f>SUM(E132:E135)</f>
        <v>73.309999999999988</v>
      </c>
      <c r="F136" s="28">
        <f>SUM(F132:F135)</f>
        <v>509.83</v>
      </c>
      <c r="G136" s="29"/>
      <c r="H136" s="53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  <c r="HU136" s="54"/>
      <c r="HV136" s="54"/>
      <c r="HW136" s="54"/>
      <c r="HX136" s="54"/>
      <c r="HY136" s="54"/>
      <c r="HZ136" s="54"/>
      <c r="IA136" s="54"/>
      <c r="IB136" s="54"/>
      <c r="IC136" s="54"/>
      <c r="ID136" s="54"/>
      <c r="IE136" s="54"/>
      <c r="IF136" s="54"/>
      <c r="IG136" s="54"/>
      <c r="IH136" s="54"/>
      <c r="II136" s="54"/>
      <c r="IJ136" s="54"/>
      <c r="IK136" s="54"/>
      <c r="IL136" s="54"/>
      <c r="IM136" s="54"/>
      <c r="IN136" s="54"/>
      <c r="IO136" s="54"/>
      <c r="IP136" s="54"/>
      <c r="IQ136" s="54"/>
      <c r="IR136" s="54"/>
      <c r="IS136" s="54"/>
      <c r="IT136" s="54"/>
      <c r="IU136" s="54"/>
      <c r="IV136" s="54"/>
    </row>
    <row r="137" spans="1:256" s="16" customFormat="1" x14ac:dyDescent="0.25">
      <c r="A137" s="186" t="s">
        <v>273</v>
      </c>
      <c r="B137" s="187"/>
      <c r="C137" s="187"/>
      <c r="D137" s="187"/>
      <c r="E137" s="187"/>
      <c r="F137" s="187"/>
      <c r="G137" s="187"/>
      <c r="H137" s="188"/>
    </row>
    <row r="138" spans="1:256" s="115" customFormat="1" x14ac:dyDescent="0.3">
      <c r="A138" s="35" t="s">
        <v>173</v>
      </c>
      <c r="B138" s="12">
        <v>100</v>
      </c>
      <c r="C138" s="13">
        <v>9.42</v>
      </c>
      <c r="D138" s="13">
        <v>14.84</v>
      </c>
      <c r="E138" s="13">
        <v>51.16</v>
      </c>
      <c r="F138" s="13">
        <v>376</v>
      </c>
      <c r="G138" s="14" t="s">
        <v>174</v>
      </c>
      <c r="H138" s="45" t="s">
        <v>175</v>
      </c>
    </row>
    <row r="139" spans="1:256" s="115" customFormat="1" ht="10.5" customHeight="1" x14ac:dyDescent="0.3">
      <c r="A139" s="45" t="s">
        <v>37</v>
      </c>
      <c r="B139" s="112">
        <v>215</v>
      </c>
      <c r="C139" s="36">
        <v>7.0000000000000007E-2</v>
      </c>
      <c r="D139" s="36">
        <v>0.02</v>
      </c>
      <c r="E139" s="113">
        <v>15</v>
      </c>
      <c r="F139" s="36">
        <v>60</v>
      </c>
      <c r="G139" s="114" t="s">
        <v>38</v>
      </c>
      <c r="H139" s="98" t="s">
        <v>39</v>
      </c>
    </row>
    <row r="140" spans="1:256" s="16" customFormat="1" x14ac:dyDescent="0.25">
      <c r="A140" s="116" t="s">
        <v>26</v>
      </c>
      <c r="B140" s="117">
        <f>SUM(B138:B139)</f>
        <v>315</v>
      </c>
      <c r="C140" s="117">
        <f>SUM(C138:C139)</f>
        <v>9.49</v>
      </c>
      <c r="D140" s="117">
        <f>SUM(D138:D139)</f>
        <v>14.86</v>
      </c>
      <c r="E140" s="117">
        <f>SUM(E138:E139)</f>
        <v>66.16</v>
      </c>
      <c r="F140" s="117">
        <f>SUM(F138:F139)</f>
        <v>436</v>
      </c>
      <c r="G140" s="118"/>
      <c r="H140" s="119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C140" s="120"/>
      <c r="BD140" s="120"/>
      <c r="BE140" s="120"/>
      <c r="BF140" s="120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20"/>
      <c r="BS140" s="120"/>
      <c r="BT140" s="120"/>
      <c r="BU140" s="120"/>
      <c r="BV140" s="120"/>
      <c r="BW140" s="120"/>
      <c r="BX140" s="120"/>
      <c r="BY140" s="120"/>
      <c r="BZ140" s="120"/>
      <c r="CA140" s="120"/>
      <c r="CB140" s="120"/>
      <c r="CC140" s="120"/>
      <c r="CD140" s="120"/>
      <c r="CE140" s="120"/>
      <c r="CF140" s="120"/>
      <c r="CG140" s="120"/>
      <c r="CH140" s="120"/>
      <c r="CI140" s="120"/>
      <c r="CJ140" s="120"/>
      <c r="CK140" s="120"/>
      <c r="CL140" s="120"/>
      <c r="CM140" s="120"/>
      <c r="CN140" s="120"/>
      <c r="CO140" s="120"/>
      <c r="CP140" s="120"/>
      <c r="CQ140" s="120"/>
      <c r="CR140" s="120"/>
      <c r="CS140" s="120"/>
      <c r="CT140" s="120"/>
      <c r="CU140" s="120"/>
      <c r="CV140" s="120"/>
      <c r="CW140" s="120"/>
      <c r="CX140" s="120"/>
      <c r="CY140" s="120"/>
      <c r="CZ140" s="120"/>
      <c r="DA140" s="120"/>
      <c r="DB140" s="120"/>
      <c r="DC140" s="120"/>
      <c r="DD140" s="120"/>
      <c r="DE140" s="120"/>
      <c r="DF140" s="120"/>
      <c r="DG140" s="120"/>
      <c r="DH140" s="120"/>
      <c r="DI140" s="120"/>
      <c r="DJ140" s="120"/>
      <c r="DK140" s="120"/>
      <c r="DL140" s="120"/>
      <c r="DM140" s="120"/>
      <c r="DN140" s="120"/>
      <c r="DO140" s="120"/>
      <c r="DP140" s="120"/>
      <c r="DQ140" s="120"/>
      <c r="DR140" s="120"/>
      <c r="DS140" s="120"/>
      <c r="DT140" s="120"/>
      <c r="DU140" s="120"/>
      <c r="DV140" s="120"/>
      <c r="DW140" s="120"/>
      <c r="DX140" s="120"/>
      <c r="DY140" s="120"/>
      <c r="DZ140" s="120"/>
      <c r="EA140" s="120"/>
      <c r="EB140" s="120"/>
      <c r="EC140" s="120"/>
      <c r="ED140" s="120"/>
      <c r="EE140" s="120"/>
      <c r="EF140" s="120"/>
      <c r="EG140" s="120"/>
      <c r="EH140" s="120"/>
      <c r="EI140" s="120"/>
      <c r="EJ140" s="120"/>
      <c r="EK140" s="120"/>
      <c r="EL140" s="120"/>
      <c r="EM140" s="120"/>
      <c r="EN140" s="120"/>
      <c r="EO140" s="120"/>
      <c r="EP140" s="120"/>
      <c r="EQ140" s="120"/>
      <c r="ER140" s="120"/>
      <c r="ES140" s="120"/>
      <c r="ET140" s="120"/>
      <c r="EU140" s="120"/>
      <c r="EV140" s="120"/>
      <c r="EW140" s="120"/>
      <c r="EX140" s="120"/>
      <c r="EY140" s="120"/>
      <c r="EZ140" s="120"/>
      <c r="FA140" s="120"/>
      <c r="FB140" s="120"/>
      <c r="FC140" s="120"/>
      <c r="FD140" s="120"/>
      <c r="FE140" s="120"/>
      <c r="FF140" s="120"/>
      <c r="FG140" s="120"/>
      <c r="FH140" s="120"/>
      <c r="FI140" s="120"/>
      <c r="FJ140" s="120"/>
      <c r="FK140" s="120"/>
      <c r="FL140" s="120"/>
      <c r="FM140" s="120"/>
      <c r="FN140" s="120"/>
      <c r="FO140" s="120"/>
      <c r="FP140" s="120"/>
      <c r="FQ140" s="120"/>
      <c r="FR140" s="120"/>
      <c r="FS140" s="120"/>
      <c r="FT140" s="120"/>
      <c r="FU140" s="120"/>
      <c r="FV140" s="120"/>
      <c r="FW140" s="120"/>
      <c r="FX140" s="120"/>
      <c r="FY140" s="120"/>
      <c r="FZ140" s="120"/>
      <c r="GA140" s="120"/>
      <c r="GB140" s="120"/>
      <c r="GC140" s="120"/>
      <c r="GD140" s="120"/>
      <c r="GE140" s="120"/>
      <c r="GF140" s="120"/>
      <c r="GG140" s="120"/>
      <c r="GH140" s="120"/>
      <c r="GI140" s="120"/>
      <c r="GJ140" s="120"/>
      <c r="GK140" s="120"/>
      <c r="GL140" s="120"/>
      <c r="GM140" s="120"/>
      <c r="GN140" s="120"/>
      <c r="GO140" s="120"/>
      <c r="GP140" s="120"/>
      <c r="GQ140" s="120"/>
      <c r="GR140" s="120"/>
      <c r="GS140" s="120"/>
      <c r="GT140" s="120"/>
      <c r="GU140" s="120"/>
      <c r="GV140" s="120"/>
      <c r="GW140" s="120"/>
      <c r="GX140" s="120"/>
      <c r="GY140" s="120"/>
      <c r="GZ140" s="120"/>
      <c r="HA140" s="120"/>
      <c r="HB140" s="120"/>
      <c r="HC140" s="120"/>
      <c r="HD140" s="120"/>
      <c r="HE140" s="120"/>
      <c r="HF140" s="120"/>
      <c r="HG140" s="120"/>
      <c r="HH140" s="120"/>
      <c r="HI140" s="120"/>
      <c r="HJ140" s="120"/>
      <c r="HK140" s="120"/>
      <c r="HL140" s="120"/>
      <c r="HM140" s="120"/>
      <c r="HN140" s="120"/>
      <c r="HO140" s="120"/>
      <c r="HP140" s="120"/>
      <c r="HQ140" s="120"/>
      <c r="HR140" s="120"/>
      <c r="HS140" s="120"/>
      <c r="HT140" s="120"/>
      <c r="HU140" s="120"/>
      <c r="HV140" s="120"/>
      <c r="HW140" s="120"/>
      <c r="HX140" s="120"/>
      <c r="HY140" s="120"/>
      <c r="HZ140" s="120"/>
      <c r="IA140" s="120"/>
      <c r="IB140" s="120"/>
      <c r="IC140" s="120"/>
      <c r="ID140" s="120"/>
      <c r="IE140" s="120"/>
      <c r="IF140" s="120"/>
      <c r="IG140" s="120"/>
      <c r="IH140" s="120"/>
      <c r="II140" s="120"/>
      <c r="IJ140" s="120"/>
      <c r="IK140" s="120"/>
      <c r="IL140" s="120"/>
      <c r="IM140" s="120"/>
      <c r="IN140" s="120"/>
      <c r="IO140" s="120"/>
      <c r="IP140" s="120"/>
      <c r="IQ140" s="120"/>
      <c r="IR140" s="120"/>
      <c r="IS140" s="120"/>
      <c r="IT140" s="120"/>
      <c r="IU140" s="120"/>
      <c r="IV140" s="120"/>
    </row>
    <row r="141" spans="1:256" x14ac:dyDescent="0.3">
      <c r="A141" s="191" t="s">
        <v>69</v>
      </c>
      <c r="B141" s="192"/>
      <c r="C141" s="192"/>
      <c r="D141" s="192"/>
      <c r="E141" s="192"/>
      <c r="F141" s="192"/>
      <c r="G141" s="192"/>
      <c r="H141" s="193"/>
    </row>
    <row r="142" spans="1:256" ht="11.25" customHeight="1" x14ac:dyDescent="0.25">
      <c r="A142" s="176" t="s">
        <v>3</v>
      </c>
      <c r="B142" s="176" t="s">
        <v>4</v>
      </c>
      <c r="C142" s="177" t="s">
        <v>5</v>
      </c>
      <c r="D142" s="177" t="s">
        <v>6</v>
      </c>
      <c r="E142" s="177" t="s">
        <v>7</v>
      </c>
      <c r="F142" s="4" t="s">
        <v>8</v>
      </c>
      <c r="G142" s="5" t="s">
        <v>9</v>
      </c>
      <c r="H142" s="177" t="s">
        <v>10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</row>
    <row r="143" spans="1:256" x14ac:dyDescent="0.3">
      <c r="A143" s="186" t="s">
        <v>11</v>
      </c>
      <c r="B143" s="187"/>
      <c r="C143" s="190"/>
      <c r="D143" s="190"/>
      <c r="E143" s="190"/>
      <c r="F143" s="190"/>
      <c r="G143" s="187"/>
      <c r="H143" s="188"/>
    </row>
    <row r="144" spans="1:256" s="16" customFormat="1" x14ac:dyDescent="0.25">
      <c r="A144" s="35" t="s">
        <v>123</v>
      </c>
      <c r="B144" s="44">
        <v>250</v>
      </c>
      <c r="C144" s="107">
        <v>16.91</v>
      </c>
      <c r="D144" s="107">
        <v>19.899999999999999</v>
      </c>
      <c r="E144" s="107">
        <v>42.64</v>
      </c>
      <c r="F144" s="107">
        <v>418</v>
      </c>
      <c r="G144" s="36" t="s">
        <v>124</v>
      </c>
      <c r="H144" s="35" t="s">
        <v>125</v>
      </c>
    </row>
    <row r="145" spans="1:256" x14ac:dyDescent="0.25">
      <c r="A145" s="26" t="s">
        <v>37</v>
      </c>
      <c r="B145" s="18">
        <v>215</v>
      </c>
      <c r="C145" s="18">
        <v>7.0000000000000007E-2</v>
      </c>
      <c r="D145" s="18">
        <v>0.02</v>
      </c>
      <c r="E145" s="18">
        <v>15</v>
      </c>
      <c r="F145" s="18">
        <v>60</v>
      </c>
      <c r="G145" s="22" t="s">
        <v>38</v>
      </c>
      <c r="H145" s="40" t="s">
        <v>39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</row>
    <row r="146" spans="1:256" x14ac:dyDescent="0.25">
      <c r="A146" s="24" t="s">
        <v>23</v>
      </c>
      <c r="B146" s="25">
        <v>20</v>
      </c>
      <c r="C146" s="21">
        <f>3.2/2</f>
        <v>1.6</v>
      </c>
      <c r="D146" s="21">
        <f>0.4/2</f>
        <v>0.2</v>
      </c>
      <c r="E146" s="21">
        <f>20.4/2</f>
        <v>10.199999999999999</v>
      </c>
      <c r="F146" s="21">
        <v>50</v>
      </c>
      <c r="G146" s="18" t="s">
        <v>24</v>
      </c>
      <c r="H146" s="26" t="s">
        <v>25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</row>
    <row r="147" spans="1:256" ht="13.5" customHeight="1" x14ac:dyDescent="0.3">
      <c r="A147" s="27" t="s">
        <v>26</v>
      </c>
      <c r="B147" s="176">
        <f>SUM(B144:B146)</f>
        <v>485</v>
      </c>
      <c r="C147" s="28">
        <f>SUM(C144:C146)</f>
        <v>18.580000000000002</v>
      </c>
      <c r="D147" s="28">
        <f>SUM(D144:D146)</f>
        <v>20.119999999999997</v>
      </c>
      <c r="E147" s="28">
        <f>SUM(E144:E146)</f>
        <v>67.84</v>
      </c>
      <c r="F147" s="28">
        <f>SUM(F144:F146)</f>
        <v>528</v>
      </c>
      <c r="G147" s="29"/>
      <c r="H147" s="53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/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/>
      <c r="FG147" s="54"/>
      <c r="FH147" s="54"/>
      <c r="FI147" s="54"/>
      <c r="FJ147" s="54"/>
      <c r="FK147" s="54"/>
      <c r="FL147" s="54"/>
      <c r="FM147" s="54"/>
      <c r="FN147" s="54"/>
      <c r="FO147" s="54"/>
      <c r="FP147" s="54"/>
      <c r="FQ147" s="54"/>
      <c r="FR147" s="54"/>
      <c r="FS147" s="54"/>
      <c r="FT147" s="54"/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  <c r="HG147" s="54"/>
      <c r="HH147" s="54"/>
      <c r="HI147" s="54"/>
      <c r="HJ147" s="54"/>
      <c r="HK147" s="54"/>
      <c r="HL147" s="54"/>
      <c r="HM147" s="54"/>
      <c r="HN147" s="54"/>
      <c r="HO147" s="54"/>
      <c r="HP147" s="54"/>
      <c r="HQ147" s="54"/>
      <c r="HR147" s="54"/>
      <c r="HS147" s="54"/>
      <c r="HT147" s="54"/>
      <c r="HU147" s="54"/>
      <c r="HV147" s="54"/>
      <c r="HW147" s="54"/>
      <c r="HX147" s="54"/>
      <c r="HY147" s="54"/>
      <c r="HZ147" s="54"/>
      <c r="IA147" s="54"/>
      <c r="IB147" s="54"/>
      <c r="IC147" s="54"/>
      <c r="ID147" s="54"/>
      <c r="IE147" s="54"/>
      <c r="IF147" s="54"/>
      <c r="IG147" s="54"/>
      <c r="IH147" s="54"/>
      <c r="II147" s="54"/>
      <c r="IJ147" s="54"/>
      <c r="IK147" s="54"/>
      <c r="IL147" s="54"/>
      <c r="IM147" s="54"/>
      <c r="IN147" s="54"/>
      <c r="IO147" s="54"/>
      <c r="IP147" s="54"/>
      <c r="IQ147" s="54"/>
      <c r="IR147" s="54"/>
      <c r="IS147" s="54"/>
      <c r="IT147" s="54"/>
      <c r="IU147" s="54"/>
      <c r="IV147" s="54"/>
    </row>
    <row r="148" spans="1:256" s="16" customFormat="1" ht="12" customHeight="1" x14ac:dyDescent="0.25">
      <c r="A148" s="186" t="s">
        <v>273</v>
      </c>
      <c r="B148" s="187"/>
      <c r="C148" s="187"/>
      <c r="D148" s="187"/>
      <c r="E148" s="187"/>
      <c r="F148" s="187"/>
      <c r="G148" s="187"/>
      <c r="H148" s="188"/>
    </row>
    <row r="149" spans="1:256" s="48" customFormat="1" x14ac:dyDescent="0.25">
      <c r="A149" s="111" t="s">
        <v>162</v>
      </c>
      <c r="B149" s="44">
        <v>100</v>
      </c>
      <c r="C149" s="107">
        <v>8.64</v>
      </c>
      <c r="D149" s="107">
        <v>9.85</v>
      </c>
      <c r="E149" s="107">
        <v>45.53</v>
      </c>
      <c r="F149" s="107">
        <v>292.98</v>
      </c>
      <c r="G149" s="44" t="s">
        <v>163</v>
      </c>
      <c r="H149" s="35" t="s">
        <v>164</v>
      </c>
    </row>
    <row r="150" spans="1:256" s="115" customFormat="1" ht="10.5" customHeight="1" x14ac:dyDescent="0.3">
      <c r="A150" s="45" t="s">
        <v>37</v>
      </c>
      <c r="B150" s="112">
        <v>215</v>
      </c>
      <c r="C150" s="36">
        <v>7.0000000000000007E-2</v>
      </c>
      <c r="D150" s="36">
        <v>0.02</v>
      </c>
      <c r="E150" s="113">
        <v>15</v>
      </c>
      <c r="F150" s="36">
        <v>60</v>
      </c>
      <c r="G150" s="114" t="s">
        <v>38</v>
      </c>
      <c r="H150" s="98" t="s">
        <v>39</v>
      </c>
    </row>
    <row r="151" spans="1:256" s="16" customFormat="1" x14ac:dyDescent="0.25">
      <c r="A151" s="116" t="s">
        <v>26</v>
      </c>
      <c r="B151" s="117">
        <f>SUM(B149:B150)</f>
        <v>315</v>
      </c>
      <c r="C151" s="117">
        <f>SUM(C149:C150)</f>
        <v>8.7100000000000009</v>
      </c>
      <c r="D151" s="117">
        <f>SUM(D149:D150)</f>
        <v>9.8699999999999992</v>
      </c>
      <c r="E151" s="117">
        <f>SUM(E149:E150)</f>
        <v>60.53</v>
      </c>
      <c r="F151" s="117">
        <f>SUM(F149:F150)</f>
        <v>352.98</v>
      </c>
      <c r="G151" s="118"/>
      <c r="H151" s="119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120"/>
      <c r="AY151" s="120"/>
      <c r="AZ151" s="120"/>
      <c r="BA151" s="120"/>
      <c r="BB151" s="120"/>
      <c r="BC151" s="120"/>
      <c r="BD151" s="120"/>
      <c r="BE151" s="120"/>
      <c r="BF151" s="120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20"/>
      <c r="BS151" s="120"/>
      <c r="BT151" s="120"/>
      <c r="BU151" s="120"/>
      <c r="BV151" s="120"/>
      <c r="BW151" s="120"/>
      <c r="BX151" s="120"/>
      <c r="BY151" s="120"/>
      <c r="BZ151" s="120"/>
      <c r="CA151" s="120"/>
      <c r="CB151" s="120"/>
      <c r="CC151" s="120"/>
      <c r="CD151" s="120"/>
      <c r="CE151" s="120"/>
      <c r="CF151" s="120"/>
      <c r="CG151" s="120"/>
      <c r="CH151" s="120"/>
      <c r="CI151" s="120"/>
      <c r="CJ151" s="120"/>
      <c r="CK151" s="120"/>
      <c r="CL151" s="120"/>
      <c r="CM151" s="120"/>
      <c r="CN151" s="120"/>
      <c r="CO151" s="120"/>
      <c r="CP151" s="120"/>
      <c r="CQ151" s="120"/>
      <c r="CR151" s="120"/>
      <c r="CS151" s="120"/>
      <c r="CT151" s="120"/>
      <c r="CU151" s="120"/>
      <c r="CV151" s="120"/>
      <c r="CW151" s="120"/>
      <c r="CX151" s="120"/>
      <c r="CY151" s="120"/>
      <c r="CZ151" s="120"/>
      <c r="DA151" s="120"/>
      <c r="DB151" s="120"/>
      <c r="DC151" s="120"/>
      <c r="DD151" s="120"/>
      <c r="DE151" s="120"/>
      <c r="DF151" s="120"/>
      <c r="DG151" s="120"/>
      <c r="DH151" s="120"/>
      <c r="DI151" s="120"/>
      <c r="DJ151" s="120"/>
      <c r="DK151" s="120"/>
      <c r="DL151" s="120"/>
      <c r="DM151" s="120"/>
      <c r="DN151" s="120"/>
      <c r="DO151" s="120"/>
      <c r="DP151" s="120"/>
      <c r="DQ151" s="120"/>
      <c r="DR151" s="120"/>
      <c r="DS151" s="120"/>
      <c r="DT151" s="120"/>
      <c r="DU151" s="120"/>
      <c r="DV151" s="120"/>
      <c r="DW151" s="120"/>
      <c r="DX151" s="120"/>
      <c r="DY151" s="120"/>
      <c r="DZ151" s="120"/>
      <c r="EA151" s="120"/>
      <c r="EB151" s="120"/>
      <c r="EC151" s="120"/>
      <c r="ED151" s="120"/>
      <c r="EE151" s="120"/>
      <c r="EF151" s="120"/>
      <c r="EG151" s="120"/>
      <c r="EH151" s="120"/>
      <c r="EI151" s="120"/>
      <c r="EJ151" s="120"/>
      <c r="EK151" s="120"/>
      <c r="EL151" s="120"/>
      <c r="EM151" s="120"/>
      <c r="EN151" s="120"/>
      <c r="EO151" s="120"/>
      <c r="EP151" s="120"/>
      <c r="EQ151" s="120"/>
      <c r="ER151" s="120"/>
      <c r="ES151" s="120"/>
      <c r="ET151" s="120"/>
      <c r="EU151" s="120"/>
      <c r="EV151" s="120"/>
      <c r="EW151" s="120"/>
      <c r="EX151" s="120"/>
      <c r="EY151" s="120"/>
      <c r="EZ151" s="120"/>
      <c r="FA151" s="120"/>
      <c r="FB151" s="120"/>
      <c r="FC151" s="120"/>
      <c r="FD151" s="120"/>
      <c r="FE151" s="120"/>
      <c r="FF151" s="120"/>
      <c r="FG151" s="120"/>
      <c r="FH151" s="120"/>
      <c r="FI151" s="120"/>
      <c r="FJ151" s="120"/>
      <c r="FK151" s="120"/>
      <c r="FL151" s="120"/>
      <c r="FM151" s="120"/>
      <c r="FN151" s="120"/>
      <c r="FO151" s="120"/>
      <c r="FP151" s="120"/>
      <c r="FQ151" s="120"/>
      <c r="FR151" s="120"/>
      <c r="FS151" s="120"/>
      <c r="FT151" s="120"/>
      <c r="FU151" s="120"/>
      <c r="FV151" s="120"/>
      <c r="FW151" s="120"/>
      <c r="FX151" s="120"/>
      <c r="FY151" s="120"/>
      <c r="FZ151" s="120"/>
      <c r="GA151" s="120"/>
      <c r="GB151" s="120"/>
      <c r="GC151" s="120"/>
      <c r="GD151" s="120"/>
      <c r="GE151" s="120"/>
      <c r="GF151" s="120"/>
      <c r="GG151" s="120"/>
      <c r="GH151" s="120"/>
      <c r="GI151" s="120"/>
      <c r="GJ151" s="120"/>
      <c r="GK151" s="120"/>
      <c r="GL151" s="120"/>
      <c r="GM151" s="120"/>
      <c r="GN151" s="120"/>
      <c r="GO151" s="120"/>
      <c r="GP151" s="120"/>
      <c r="GQ151" s="120"/>
      <c r="GR151" s="120"/>
      <c r="GS151" s="120"/>
      <c r="GT151" s="120"/>
      <c r="GU151" s="120"/>
      <c r="GV151" s="120"/>
      <c r="GW151" s="120"/>
      <c r="GX151" s="120"/>
      <c r="GY151" s="120"/>
      <c r="GZ151" s="120"/>
      <c r="HA151" s="120"/>
      <c r="HB151" s="120"/>
      <c r="HC151" s="120"/>
      <c r="HD151" s="120"/>
      <c r="HE151" s="120"/>
      <c r="HF151" s="120"/>
      <c r="HG151" s="120"/>
      <c r="HH151" s="120"/>
      <c r="HI151" s="120"/>
      <c r="HJ151" s="120"/>
      <c r="HK151" s="120"/>
      <c r="HL151" s="120"/>
      <c r="HM151" s="120"/>
      <c r="HN151" s="120"/>
      <c r="HO151" s="120"/>
      <c r="HP151" s="120"/>
      <c r="HQ151" s="120"/>
      <c r="HR151" s="120"/>
      <c r="HS151" s="120"/>
      <c r="HT151" s="120"/>
      <c r="HU151" s="120"/>
      <c r="HV151" s="120"/>
      <c r="HW151" s="120"/>
      <c r="HX151" s="120"/>
      <c r="HY151" s="120"/>
      <c r="HZ151" s="120"/>
      <c r="IA151" s="120"/>
      <c r="IB151" s="120"/>
      <c r="IC151" s="120"/>
      <c r="ID151" s="120"/>
      <c r="IE151" s="120"/>
      <c r="IF151" s="120"/>
      <c r="IG151" s="120"/>
      <c r="IH151" s="120"/>
      <c r="II151" s="120"/>
      <c r="IJ151" s="120"/>
      <c r="IK151" s="120"/>
      <c r="IL151" s="120"/>
      <c r="IM151" s="120"/>
      <c r="IN151" s="120"/>
      <c r="IO151" s="120"/>
      <c r="IP151" s="120"/>
      <c r="IQ151" s="120"/>
      <c r="IR151" s="120"/>
      <c r="IS151" s="120"/>
      <c r="IT151" s="120"/>
      <c r="IU151" s="120"/>
      <c r="IV151" s="120"/>
    </row>
  </sheetData>
  <mergeCells count="39">
    <mergeCell ref="A141:H141"/>
    <mergeCell ref="A143:H143"/>
    <mergeCell ref="A148:H148"/>
    <mergeCell ref="A117:H117"/>
    <mergeCell ref="A119:H119"/>
    <mergeCell ref="A125:H125"/>
    <mergeCell ref="A129:H129"/>
    <mergeCell ref="A131:H131"/>
    <mergeCell ref="A137:H137"/>
    <mergeCell ref="A113:H113"/>
    <mergeCell ref="A68:H68"/>
    <mergeCell ref="A73:H73"/>
    <mergeCell ref="A77:H77"/>
    <mergeCell ref="A78:H78"/>
    <mergeCell ref="A80:H80"/>
    <mergeCell ref="A88:H88"/>
    <mergeCell ref="A92:H92"/>
    <mergeCell ref="A94:H94"/>
    <mergeCell ref="A100:H100"/>
    <mergeCell ref="A104:H104"/>
    <mergeCell ref="A106:H106"/>
    <mergeCell ref="A66:H66"/>
    <mergeCell ref="A18:H18"/>
    <mergeCell ref="A24:H24"/>
    <mergeCell ref="A28:H28"/>
    <mergeCell ref="A30:H30"/>
    <mergeCell ref="A37:H37"/>
    <mergeCell ref="A41:H41"/>
    <mergeCell ref="A43:H43"/>
    <mergeCell ref="A49:H49"/>
    <mergeCell ref="A53:H53"/>
    <mergeCell ref="A55:H55"/>
    <mergeCell ref="A62:H62"/>
    <mergeCell ref="A16:H16"/>
    <mergeCell ref="A1:H1"/>
    <mergeCell ref="A2:H2"/>
    <mergeCell ref="A3:H3"/>
    <mergeCell ref="A5:H5"/>
    <mergeCell ref="A12:H12"/>
  </mergeCells>
  <pageMargins left="0.19685039370078741" right="0.19685039370078741" top="0.19685039370078741" bottom="0.19685039370078741" header="0.19685039370078741" footer="0.19685039370078741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2"/>
  <sheetViews>
    <sheetView zoomScale="140" zoomScaleNormal="140" workbookViewId="0">
      <selection activeCell="O21" sqref="O21"/>
    </sheetView>
  </sheetViews>
  <sheetFormatPr defaultRowHeight="12" x14ac:dyDescent="0.3"/>
  <cols>
    <col min="1" max="1" width="27.6640625" style="71" customWidth="1"/>
    <col min="2" max="2" width="9.109375" style="60"/>
    <col min="3" max="4" width="7.6640625" style="1" customWidth="1"/>
    <col min="5" max="5" width="11.6640625" style="1" customWidth="1"/>
    <col min="6" max="6" width="7.44140625" style="1" customWidth="1"/>
    <col min="7" max="7" width="7.33203125" style="60" customWidth="1"/>
    <col min="8" max="8" width="17.109375" style="60" customWidth="1"/>
    <col min="9" max="256" width="9.109375" style="1"/>
    <col min="257" max="257" width="27.6640625" style="1" customWidth="1"/>
    <col min="258" max="258" width="9.109375" style="1"/>
    <col min="259" max="260" width="7.6640625" style="1" customWidth="1"/>
    <col min="261" max="261" width="11.6640625" style="1" customWidth="1"/>
    <col min="262" max="262" width="7.44140625" style="1" customWidth="1"/>
    <col min="263" max="263" width="7.33203125" style="1" customWidth="1"/>
    <col min="264" max="264" width="17.109375" style="1" customWidth="1"/>
    <col min="265" max="512" width="9.109375" style="1"/>
    <col min="513" max="513" width="27.6640625" style="1" customWidth="1"/>
    <col min="514" max="514" width="9.109375" style="1"/>
    <col min="515" max="516" width="7.6640625" style="1" customWidth="1"/>
    <col min="517" max="517" width="11.6640625" style="1" customWidth="1"/>
    <col min="518" max="518" width="7.44140625" style="1" customWidth="1"/>
    <col min="519" max="519" width="7.33203125" style="1" customWidth="1"/>
    <col min="520" max="520" width="17.109375" style="1" customWidth="1"/>
    <col min="521" max="768" width="9.109375" style="1"/>
    <col min="769" max="769" width="27.6640625" style="1" customWidth="1"/>
    <col min="770" max="770" width="9.109375" style="1"/>
    <col min="771" max="772" width="7.6640625" style="1" customWidth="1"/>
    <col min="773" max="773" width="11.6640625" style="1" customWidth="1"/>
    <col min="774" max="774" width="7.44140625" style="1" customWidth="1"/>
    <col min="775" max="775" width="7.33203125" style="1" customWidth="1"/>
    <col min="776" max="776" width="17.109375" style="1" customWidth="1"/>
    <col min="777" max="1024" width="9.109375" style="1"/>
    <col min="1025" max="1025" width="27.6640625" style="1" customWidth="1"/>
    <col min="1026" max="1026" width="9.109375" style="1"/>
    <col min="1027" max="1028" width="7.6640625" style="1" customWidth="1"/>
    <col min="1029" max="1029" width="11.6640625" style="1" customWidth="1"/>
    <col min="1030" max="1030" width="7.44140625" style="1" customWidth="1"/>
    <col min="1031" max="1031" width="7.33203125" style="1" customWidth="1"/>
    <col min="1032" max="1032" width="17.109375" style="1" customWidth="1"/>
    <col min="1033" max="1280" width="9.109375" style="1"/>
    <col min="1281" max="1281" width="27.6640625" style="1" customWidth="1"/>
    <col min="1282" max="1282" width="9.109375" style="1"/>
    <col min="1283" max="1284" width="7.6640625" style="1" customWidth="1"/>
    <col min="1285" max="1285" width="11.6640625" style="1" customWidth="1"/>
    <col min="1286" max="1286" width="7.44140625" style="1" customWidth="1"/>
    <col min="1287" max="1287" width="7.33203125" style="1" customWidth="1"/>
    <col min="1288" max="1288" width="17.109375" style="1" customWidth="1"/>
    <col min="1289" max="1536" width="9.109375" style="1"/>
    <col min="1537" max="1537" width="27.6640625" style="1" customWidth="1"/>
    <col min="1538" max="1538" width="9.109375" style="1"/>
    <col min="1539" max="1540" width="7.6640625" style="1" customWidth="1"/>
    <col min="1541" max="1541" width="11.6640625" style="1" customWidth="1"/>
    <col min="1542" max="1542" width="7.44140625" style="1" customWidth="1"/>
    <col min="1543" max="1543" width="7.33203125" style="1" customWidth="1"/>
    <col min="1544" max="1544" width="17.109375" style="1" customWidth="1"/>
    <col min="1545" max="1792" width="9.109375" style="1"/>
    <col min="1793" max="1793" width="27.6640625" style="1" customWidth="1"/>
    <col min="1794" max="1794" width="9.109375" style="1"/>
    <col min="1795" max="1796" width="7.6640625" style="1" customWidth="1"/>
    <col min="1797" max="1797" width="11.6640625" style="1" customWidth="1"/>
    <col min="1798" max="1798" width="7.44140625" style="1" customWidth="1"/>
    <col min="1799" max="1799" width="7.33203125" style="1" customWidth="1"/>
    <col min="1800" max="1800" width="17.109375" style="1" customWidth="1"/>
    <col min="1801" max="2048" width="9.109375" style="1"/>
    <col min="2049" max="2049" width="27.6640625" style="1" customWidth="1"/>
    <col min="2050" max="2050" width="9.109375" style="1"/>
    <col min="2051" max="2052" width="7.6640625" style="1" customWidth="1"/>
    <col min="2053" max="2053" width="11.6640625" style="1" customWidth="1"/>
    <col min="2054" max="2054" width="7.44140625" style="1" customWidth="1"/>
    <col min="2055" max="2055" width="7.33203125" style="1" customWidth="1"/>
    <col min="2056" max="2056" width="17.109375" style="1" customWidth="1"/>
    <col min="2057" max="2304" width="9.109375" style="1"/>
    <col min="2305" max="2305" width="27.6640625" style="1" customWidth="1"/>
    <col min="2306" max="2306" width="9.109375" style="1"/>
    <col min="2307" max="2308" width="7.6640625" style="1" customWidth="1"/>
    <col min="2309" max="2309" width="11.6640625" style="1" customWidth="1"/>
    <col min="2310" max="2310" width="7.44140625" style="1" customWidth="1"/>
    <col min="2311" max="2311" width="7.33203125" style="1" customWidth="1"/>
    <col min="2312" max="2312" width="17.109375" style="1" customWidth="1"/>
    <col min="2313" max="2560" width="9.109375" style="1"/>
    <col min="2561" max="2561" width="27.6640625" style="1" customWidth="1"/>
    <col min="2562" max="2562" width="9.109375" style="1"/>
    <col min="2563" max="2564" width="7.6640625" style="1" customWidth="1"/>
    <col min="2565" max="2565" width="11.6640625" style="1" customWidth="1"/>
    <col min="2566" max="2566" width="7.44140625" style="1" customWidth="1"/>
    <col min="2567" max="2567" width="7.33203125" style="1" customWidth="1"/>
    <col min="2568" max="2568" width="17.109375" style="1" customWidth="1"/>
    <col min="2569" max="2816" width="9.109375" style="1"/>
    <col min="2817" max="2817" width="27.6640625" style="1" customWidth="1"/>
    <col min="2818" max="2818" width="9.109375" style="1"/>
    <col min="2819" max="2820" width="7.6640625" style="1" customWidth="1"/>
    <col min="2821" max="2821" width="11.6640625" style="1" customWidth="1"/>
    <col min="2822" max="2822" width="7.44140625" style="1" customWidth="1"/>
    <col min="2823" max="2823" width="7.33203125" style="1" customWidth="1"/>
    <col min="2824" max="2824" width="17.109375" style="1" customWidth="1"/>
    <col min="2825" max="3072" width="9.109375" style="1"/>
    <col min="3073" max="3073" width="27.6640625" style="1" customWidth="1"/>
    <col min="3074" max="3074" width="9.109375" style="1"/>
    <col min="3075" max="3076" width="7.6640625" style="1" customWidth="1"/>
    <col min="3077" max="3077" width="11.6640625" style="1" customWidth="1"/>
    <col min="3078" max="3078" width="7.44140625" style="1" customWidth="1"/>
    <col min="3079" max="3079" width="7.33203125" style="1" customWidth="1"/>
    <col min="3080" max="3080" width="17.109375" style="1" customWidth="1"/>
    <col min="3081" max="3328" width="9.109375" style="1"/>
    <col min="3329" max="3329" width="27.6640625" style="1" customWidth="1"/>
    <col min="3330" max="3330" width="9.109375" style="1"/>
    <col min="3331" max="3332" width="7.6640625" style="1" customWidth="1"/>
    <col min="3333" max="3333" width="11.6640625" style="1" customWidth="1"/>
    <col min="3334" max="3334" width="7.44140625" style="1" customWidth="1"/>
    <col min="3335" max="3335" width="7.33203125" style="1" customWidth="1"/>
    <col min="3336" max="3336" width="17.109375" style="1" customWidth="1"/>
    <col min="3337" max="3584" width="9.109375" style="1"/>
    <col min="3585" max="3585" width="27.6640625" style="1" customWidth="1"/>
    <col min="3586" max="3586" width="9.109375" style="1"/>
    <col min="3587" max="3588" width="7.6640625" style="1" customWidth="1"/>
    <col min="3589" max="3589" width="11.6640625" style="1" customWidth="1"/>
    <col min="3590" max="3590" width="7.44140625" style="1" customWidth="1"/>
    <col min="3591" max="3591" width="7.33203125" style="1" customWidth="1"/>
    <col min="3592" max="3592" width="17.109375" style="1" customWidth="1"/>
    <col min="3593" max="3840" width="9.109375" style="1"/>
    <col min="3841" max="3841" width="27.6640625" style="1" customWidth="1"/>
    <col min="3842" max="3842" width="9.109375" style="1"/>
    <col min="3843" max="3844" width="7.6640625" style="1" customWidth="1"/>
    <col min="3845" max="3845" width="11.6640625" style="1" customWidth="1"/>
    <col min="3846" max="3846" width="7.44140625" style="1" customWidth="1"/>
    <col min="3847" max="3847" width="7.33203125" style="1" customWidth="1"/>
    <col min="3848" max="3848" width="17.109375" style="1" customWidth="1"/>
    <col min="3849" max="4096" width="9.109375" style="1"/>
    <col min="4097" max="4097" width="27.6640625" style="1" customWidth="1"/>
    <col min="4098" max="4098" width="9.109375" style="1"/>
    <col min="4099" max="4100" width="7.6640625" style="1" customWidth="1"/>
    <col min="4101" max="4101" width="11.6640625" style="1" customWidth="1"/>
    <col min="4102" max="4102" width="7.44140625" style="1" customWidth="1"/>
    <col min="4103" max="4103" width="7.33203125" style="1" customWidth="1"/>
    <col min="4104" max="4104" width="17.109375" style="1" customWidth="1"/>
    <col min="4105" max="4352" width="9.109375" style="1"/>
    <col min="4353" max="4353" width="27.6640625" style="1" customWidth="1"/>
    <col min="4354" max="4354" width="9.109375" style="1"/>
    <col min="4355" max="4356" width="7.6640625" style="1" customWidth="1"/>
    <col min="4357" max="4357" width="11.6640625" style="1" customWidth="1"/>
    <col min="4358" max="4358" width="7.44140625" style="1" customWidth="1"/>
    <col min="4359" max="4359" width="7.33203125" style="1" customWidth="1"/>
    <col min="4360" max="4360" width="17.109375" style="1" customWidth="1"/>
    <col min="4361" max="4608" width="9.109375" style="1"/>
    <col min="4609" max="4609" width="27.6640625" style="1" customWidth="1"/>
    <col min="4610" max="4610" width="9.109375" style="1"/>
    <col min="4611" max="4612" width="7.6640625" style="1" customWidth="1"/>
    <col min="4613" max="4613" width="11.6640625" style="1" customWidth="1"/>
    <col min="4614" max="4614" width="7.44140625" style="1" customWidth="1"/>
    <col min="4615" max="4615" width="7.33203125" style="1" customWidth="1"/>
    <col min="4616" max="4616" width="17.109375" style="1" customWidth="1"/>
    <col min="4617" max="4864" width="9.109375" style="1"/>
    <col min="4865" max="4865" width="27.6640625" style="1" customWidth="1"/>
    <col min="4866" max="4866" width="9.109375" style="1"/>
    <col min="4867" max="4868" width="7.6640625" style="1" customWidth="1"/>
    <col min="4869" max="4869" width="11.6640625" style="1" customWidth="1"/>
    <col min="4870" max="4870" width="7.44140625" style="1" customWidth="1"/>
    <col min="4871" max="4871" width="7.33203125" style="1" customWidth="1"/>
    <col min="4872" max="4872" width="17.109375" style="1" customWidth="1"/>
    <col min="4873" max="5120" width="9.109375" style="1"/>
    <col min="5121" max="5121" width="27.6640625" style="1" customWidth="1"/>
    <col min="5122" max="5122" width="9.109375" style="1"/>
    <col min="5123" max="5124" width="7.6640625" style="1" customWidth="1"/>
    <col min="5125" max="5125" width="11.6640625" style="1" customWidth="1"/>
    <col min="5126" max="5126" width="7.44140625" style="1" customWidth="1"/>
    <col min="5127" max="5127" width="7.33203125" style="1" customWidth="1"/>
    <col min="5128" max="5128" width="17.109375" style="1" customWidth="1"/>
    <col min="5129" max="5376" width="9.109375" style="1"/>
    <col min="5377" max="5377" width="27.6640625" style="1" customWidth="1"/>
    <col min="5378" max="5378" width="9.109375" style="1"/>
    <col min="5379" max="5380" width="7.6640625" style="1" customWidth="1"/>
    <col min="5381" max="5381" width="11.6640625" style="1" customWidth="1"/>
    <col min="5382" max="5382" width="7.44140625" style="1" customWidth="1"/>
    <col min="5383" max="5383" width="7.33203125" style="1" customWidth="1"/>
    <col min="5384" max="5384" width="17.109375" style="1" customWidth="1"/>
    <col min="5385" max="5632" width="9.109375" style="1"/>
    <col min="5633" max="5633" width="27.6640625" style="1" customWidth="1"/>
    <col min="5634" max="5634" width="9.109375" style="1"/>
    <col min="5635" max="5636" width="7.6640625" style="1" customWidth="1"/>
    <col min="5637" max="5637" width="11.6640625" style="1" customWidth="1"/>
    <col min="5638" max="5638" width="7.44140625" style="1" customWidth="1"/>
    <col min="5639" max="5639" width="7.33203125" style="1" customWidth="1"/>
    <col min="5640" max="5640" width="17.109375" style="1" customWidth="1"/>
    <col min="5641" max="5888" width="9.109375" style="1"/>
    <col min="5889" max="5889" width="27.6640625" style="1" customWidth="1"/>
    <col min="5890" max="5890" width="9.109375" style="1"/>
    <col min="5891" max="5892" width="7.6640625" style="1" customWidth="1"/>
    <col min="5893" max="5893" width="11.6640625" style="1" customWidth="1"/>
    <col min="5894" max="5894" width="7.44140625" style="1" customWidth="1"/>
    <col min="5895" max="5895" width="7.33203125" style="1" customWidth="1"/>
    <col min="5896" max="5896" width="17.109375" style="1" customWidth="1"/>
    <col min="5897" max="6144" width="9.109375" style="1"/>
    <col min="6145" max="6145" width="27.6640625" style="1" customWidth="1"/>
    <col min="6146" max="6146" width="9.109375" style="1"/>
    <col min="6147" max="6148" width="7.6640625" style="1" customWidth="1"/>
    <col min="6149" max="6149" width="11.6640625" style="1" customWidth="1"/>
    <col min="6150" max="6150" width="7.44140625" style="1" customWidth="1"/>
    <col min="6151" max="6151" width="7.33203125" style="1" customWidth="1"/>
    <col min="6152" max="6152" width="17.109375" style="1" customWidth="1"/>
    <col min="6153" max="6400" width="9.109375" style="1"/>
    <col min="6401" max="6401" width="27.6640625" style="1" customWidth="1"/>
    <col min="6402" max="6402" width="9.109375" style="1"/>
    <col min="6403" max="6404" width="7.6640625" style="1" customWidth="1"/>
    <col min="6405" max="6405" width="11.6640625" style="1" customWidth="1"/>
    <col min="6406" max="6406" width="7.44140625" style="1" customWidth="1"/>
    <col min="6407" max="6407" width="7.33203125" style="1" customWidth="1"/>
    <col min="6408" max="6408" width="17.109375" style="1" customWidth="1"/>
    <col min="6409" max="6656" width="9.109375" style="1"/>
    <col min="6657" max="6657" width="27.6640625" style="1" customWidth="1"/>
    <col min="6658" max="6658" width="9.109375" style="1"/>
    <col min="6659" max="6660" width="7.6640625" style="1" customWidth="1"/>
    <col min="6661" max="6661" width="11.6640625" style="1" customWidth="1"/>
    <col min="6662" max="6662" width="7.44140625" style="1" customWidth="1"/>
    <col min="6663" max="6663" width="7.33203125" style="1" customWidth="1"/>
    <col min="6664" max="6664" width="17.109375" style="1" customWidth="1"/>
    <col min="6665" max="6912" width="9.109375" style="1"/>
    <col min="6913" max="6913" width="27.6640625" style="1" customWidth="1"/>
    <col min="6914" max="6914" width="9.109375" style="1"/>
    <col min="6915" max="6916" width="7.6640625" style="1" customWidth="1"/>
    <col min="6917" max="6917" width="11.6640625" style="1" customWidth="1"/>
    <col min="6918" max="6918" width="7.44140625" style="1" customWidth="1"/>
    <col min="6919" max="6919" width="7.33203125" style="1" customWidth="1"/>
    <col min="6920" max="6920" width="17.109375" style="1" customWidth="1"/>
    <col min="6921" max="7168" width="9.109375" style="1"/>
    <col min="7169" max="7169" width="27.6640625" style="1" customWidth="1"/>
    <col min="7170" max="7170" width="9.109375" style="1"/>
    <col min="7171" max="7172" width="7.6640625" style="1" customWidth="1"/>
    <col min="7173" max="7173" width="11.6640625" style="1" customWidth="1"/>
    <col min="7174" max="7174" width="7.44140625" style="1" customWidth="1"/>
    <col min="7175" max="7175" width="7.33203125" style="1" customWidth="1"/>
    <col min="7176" max="7176" width="17.109375" style="1" customWidth="1"/>
    <col min="7177" max="7424" width="9.109375" style="1"/>
    <col min="7425" max="7425" width="27.6640625" style="1" customWidth="1"/>
    <col min="7426" max="7426" width="9.109375" style="1"/>
    <col min="7427" max="7428" width="7.6640625" style="1" customWidth="1"/>
    <col min="7429" max="7429" width="11.6640625" style="1" customWidth="1"/>
    <col min="7430" max="7430" width="7.44140625" style="1" customWidth="1"/>
    <col min="7431" max="7431" width="7.33203125" style="1" customWidth="1"/>
    <col min="7432" max="7432" width="17.109375" style="1" customWidth="1"/>
    <col min="7433" max="7680" width="9.109375" style="1"/>
    <col min="7681" max="7681" width="27.6640625" style="1" customWidth="1"/>
    <col min="7682" max="7682" width="9.109375" style="1"/>
    <col min="7683" max="7684" width="7.6640625" style="1" customWidth="1"/>
    <col min="7685" max="7685" width="11.6640625" style="1" customWidth="1"/>
    <col min="7686" max="7686" width="7.44140625" style="1" customWidth="1"/>
    <col min="7687" max="7687" width="7.33203125" style="1" customWidth="1"/>
    <col min="7688" max="7688" width="17.109375" style="1" customWidth="1"/>
    <col min="7689" max="7936" width="9.109375" style="1"/>
    <col min="7937" max="7937" width="27.6640625" style="1" customWidth="1"/>
    <col min="7938" max="7938" width="9.109375" style="1"/>
    <col min="7939" max="7940" width="7.6640625" style="1" customWidth="1"/>
    <col min="7941" max="7941" width="11.6640625" style="1" customWidth="1"/>
    <col min="7942" max="7942" width="7.44140625" style="1" customWidth="1"/>
    <col min="7943" max="7943" width="7.33203125" style="1" customWidth="1"/>
    <col min="7944" max="7944" width="17.109375" style="1" customWidth="1"/>
    <col min="7945" max="8192" width="9.109375" style="1"/>
    <col min="8193" max="8193" width="27.6640625" style="1" customWidth="1"/>
    <col min="8194" max="8194" width="9.109375" style="1"/>
    <col min="8195" max="8196" width="7.6640625" style="1" customWidth="1"/>
    <col min="8197" max="8197" width="11.6640625" style="1" customWidth="1"/>
    <col min="8198" max="8198" width="7.44140625" style="1" customWidth="1"/>
    <col min="8199" max="8199" width="7.33203125" style="1" customWidth="1"/>
    <col min="8200" max="8200" width="17.109375" style="1" customWidth="1"/>
    <col min="8201" max="8448" width="9.109375" style="1"/>
    <col min="8449" max="8449" width="27.6640625" style="1" customWidth="1"/>
    <col min="8450" max="8450" width="9.109375" style="1"/>
    <col min="8451" max="8452" width="7.6640625" style="1" customWidth="1"/>
    <col min="8453" max="8453" width="11.6640625" style="1" customWidth="1"/>
    <col min="8454" max="8454" width="7.44140625" style="1" customWidth="1"/>
    <col min="8455" max="8455" width="7.33203125" style="1" customWidth="1"/>
    <col min="8456" max="8456" width="17.109375" style="1" customWidth="1"/>
    <col min="8457" max="8704" width="9.109375" style="1"/>
    <col min="8705" max="8705" width="27.6640625" style="1" customWidth="1"/>
    <col min="8706" max="8706" width="9.109375" style="1"/>
    <col min="8707" max="8708" width="7.6640625" style="1" customWidth="1"/>
    <col min="8709" max="8709" width="11.6640625" style="1" customWidth="1"/>
    <col min="8710" max="8710" width="7.44140625" style="1" customWidth="1"/>
    <col min="8711" max="8711" width="7.33203125" style="1" customWidth="1"/>
    <col min="8712" max="8712" width="17.109375" style="1" customWidth="1"/>
    <col min="8713" max="8960" width="9.109375" style="1"/>
    <col min="8961" max="8961" width="27.6640625" style="1" customWidth="1"/>
    <col min="8962" max="8962" width="9.109375" style="1"/>
    <col min="8963" max="8964" width="7.6640625" style="1" customWidth="1"/>
    <col min="8965" max="8965" width="11.6640625" style="1" customWidth="1"/>
    <col min="8966" max="8966" width="7.44140625" style="1" customWidth="1"/>
    <col min="8967" max="8967" width="7.33203125" style="1" customWidth="1"/>
    <col min="8968" max="8968" width="17.109375" style="1" customWidth="1"/>
    <col min="8969" max="9216" width="9.109375" style="1"/>
    <col min="9217" max="9217" width="27.6640625" style="1" customWidth="1"/>
    <col min="9218" max="9218" width="9.109375" style="1"/>
    <col min="9219" max="9220" width="7.6640625" style="1" customWidth="1"/>
    <col min="9221" max="9221" width="11.6640625" style="1" customWidth="1"/>
    <col min="9222" max="9222" width="7.44140625" style="1" customWidth="1"/>
    <col min="9223" max="9223" width="7.33203125" style="1" customWidth="1"/>
    <col min="9224" max="9224" width="17.109375" style="1" customWidth="1"/>
    <col min="9225" max="9472" width="9.109375" style="1"/>
    <col min="9473" max="9473" width="27.6640625" style="1" customWidth="1"/>
    <col min="9474" max="9474" width="9.109375" style="1"/>
    <col min="9475" max="9476" width="7.6640625" style="1" customWidth="1"/>
    <col min="9477" max="9477" width="11.6640625" style="1" customWidth="1"/>
    <col min="9478" max="9478" width="7.44140625" style="1" customWidth="1"/>
    <col min="9479" max="9479" width="7.33203125" style="1" customWidth="1"/>
    <col min="9480" max="9480" width="17.109375" style="1" customWidth="1"/>
    <col min="9481" max="9728" width="9.109375" style="1"/>
    <col min="9729" max="9729" width="27.6640625" style="1" customWidth="1"/>
    <col min="9730" max="9730" width="9.109375" style="1"/>
    <col min="9731" max="9732" width="7.6640625" style="1" customWidth="1"/>
    <col min="9733" max="9733" width="11.6640625" style="1" customWidth="1"/>
    <col min="9734" max="9734" width="7.44140625" style="1" customWidth="1"/>
    <col min="9735" max="9735" width="7.33203125" style="1" customWidth="1"/>
    <col min="9736" max="9736" width="17.109375" style="1" customWidth="1"/>
    <col min="9737" max="9984" width="9.109375" style="1"/>
    <col min="9985" max="9985" width="27.6640625" style="1" customWidth="1"/>
    <col min="9986" max="9986" width="9.109375" style="1"/>
    <col min="9987" max="9988" width="7.6640625" style="1" customWidth="1"/>
    <col min="9989" max="9989" width="11.6640625" style="1" customWidth="1"/>
    <col min="9990" max="9990" width="7.44140625" style="1" customWidth="1"/>
    <col min="9991" max="9991" width="7.33203125" style="1" customWidth="1"/>
    <col min="9992" max="9992" width="17.109375" style="1" customWidth="1"/>
    <col min="9993" max="10240" width="9.109375" style="1"/>
    <col min="10241" max="10241" width="27.6640625" style="1" customWidth="1"/>
    <col min="10242" max="10242" width="9.109375" style="1"/>
    <col min="10243" max="10244" width="7.6640625" style="1" customWidth="1"/>
    <col min="10245" max="10245" width="11.6640625" style="1" customWidth="1"/>
    <col min="10246" max="10246" width="7.44140625" style="1" customWidth="1"/>
    <col min="10247" max="10247" width="7.33203125" style="1" customWidth="1"/>
    <col min="10248" max="10248" width="17.109375" style="1" customWidth="1"/>
    <col min="10249" max="10496" width="9.109375" style="1"/>
    <col min="10497" max="10497" width="27.6640625" style="1" customWidth="1"/>
    <col min="10498" max="10498" width="9.109375" style="1"/>
    <col min="10499" max="10500" width="7.6640625" style="1" customWidth="1"/>
    <col min="10501" max="10501" width="11.6640625" style="1" customWidth="1"/>
    <col min="10502" max="10502" width="7.44140625" style="1" customWidth="1"/>
    <col min="10503" max="10503" width="7.33203125" style="1" customWidth="1"/>
    <col min="10504" max="10504" width="17.109375" style="1" customWidth="1"/>
    <col min="10505" max="10752" width="9.109375" style="1"/>
    <col min="10753" max="10753" width="27.6640625" style="1" customWidth="1"/>
    <col min="10754" max="10754" width="9.109375" style="1"/>
    <col min="10755" max="10756" width="7.6640625" style="1" customWidth="1"/>
    <col min="10757" max="10757" width="11.6640625" style="1" customWidth="1"/>
    <col min="10758" max="10758" width="7.44140625" style="1" customWidth="1"/>
    <col min="10759" max="10759" width="7.33203125" style="1" customWidth="1"/>
    <col min="10760" max="10760" width="17.109375" style="1" customWidth="1"/>
    <col min="10761" max="11008" width="9.109375" style="1"/>
    <col min="11009" max="11009" width="27.6640625" style="1" customWidth="1"/>
    <col min="11010" max="11010" width="9.109375" style="1"/>
    <col min="11011" max="11012" width="7.6640625" style="1" customWidth="1"/>
    <col min="11013" max="11013" width="11.6640625" style="1" customWidth="1"/>
    <col min="11014" max="11014" width="7.44140625" style="1" customWidth="1"/>
    <col min="11015" max="11015" width="7.33203125" style="1" customWidth="1"/>
    <col min="11016" max="11016" width="17.109375" style="1" customWidth="1"/>
    <col min="11017" max="11264" width="9.109375" style="1"/>
    <col min="11265" max="11265" width="27.6640625" style="1" customWidth="1"/>
    <col min="11266" max="11266" width="9.109375" style="1"/>
    <col min="11267" max="11268" width="7.6640625" style="1" customWidth="1"/>
    <col min="11269" max="11269" width="11.6640625" style="1" customWidth="1"/>
    <col min="11270" max="11270" width="7.44140625" style="1" customWidth="1"/>
    <col min="11271" max="11271" width="7.33203125" style="1" customWidth="1"/>
    <col min="11272" max="11272" width="17.109375" style="1" customWidth="1"/>
    <col min="11273" max="11520" width="9.109375" style="1"/>
    <col min="11521" max="11521" width="27.6640625" style="1" customWidth="1"/>
    <col min="11522" max="11522" width="9.109375" style="1"/>
    <col min="11523" max="11524" width="7.6640625" style="1" customWidth="1"/>
    <col min="11525" max="11525" width="11.6640625" style="1" customWidth="1"/>
    <col min="11526" max="11526" width="7.44140625" style="1" customWidth="1"/>
    <col min="11527" max="11527" width="7.33203125" style="1" customWidth="1"/>
    <col min="11528" max="11528" width="17.109375" style="1" customWidth="1"/>
    <col min="11529" max="11776" width="9.109375" style="1"/>
    <col min="11777" max="11777" width="27.6640625" style="1" customWidth="1"/>
    <col min="11778" max="11778" width="9.109375" style="1"/>
    <col min="11779" max="11780" width="7.6640625" style="1" customWidth="1"/>
    <col min="11781" max="11781" width="11.6640625" style="1" customWidth="1"/>
    <col min="11782" max="11782" width="7.44140625" style="1" customWidth="1"/>
    <col min="11783" max="11783" width="7.33203125" style="1" customWidth="1"/>
    <col min="11784" max="11784" width="17.109375" style="1" customWidth="1"/>
    <col min="11785" max="12032" width="9.109375" style="1"/>
    <col min="12033" max="12033" width="27.6640625" style="1" customWidth="1"/>
    <col min="12034" max="12034" width="9.109375" style="1"/>
    <col min="12035" max="12036" width="7.6640625" style="1" customWidth="1"/>
    <col min="12037" max="12037" width="11.6640625" style="1" customWidth="1"/>
    <col min="12038" max="12038" width="7.44140625" style="1" customWidth="1"/>
    <col min="12039" max="12039" width="7.33203125" style="1" customWidth="1"/>
    <col min="12040" max="12040" width="17.109375" style="1" customWidth="1"/>
    <col min="12041" max="12288" width="9.109375" style="1"/>
    <col min="12289" max="12289" width="27.6640625" style="1" customWidth="1"/>
    <col min="12290" max="12290" width="9.109375" style="1"/>
    <col min="12291" max="12292" width="7.6640625" style="1" customWidth="1"/>
    <col min="12293" max="12293" width="11.6640625" style="1" customWidth="1"/>
    <col min="12294" max="12294" width="7.44140625" style="1" customWidth="1"/>
    <col min="12295" max="12295" width="7.33203125" style="1" customWidth="1"/>
    <col min="12296" max="12296" width="17.109375" style="1" customWidth="1"/>
    <col min="12297" max="12544" width="9.109375" style="1"/>
    <col min="12545" max="12545" width="27.6640625" style="1" customWidth="1"/>
    <col min="12546" max="12546" width="9.109375" style="1"/>
    <col min="12547" max="12548" width="7.6640625" style="1" customWidth="1"/>
    <col min="12549" max="12549" width="11.6640625" style="1" customWidth="1"/>
    <col min="12550" max="12550" width="7.44140625" style="1" customWidth="1"/>
    <col min="12551" max="12551" width="7.33203125" style="1" customWidth="1"/>
    <col min="12552" max="12552" width="17.109375" style="1" customWidth="1"/>
    <col min="12553" max="12800" width="9.109375" style="1"/>
    <col min="12801" max="12801" width="27.6640625" style="1" customWidth="1"/>
    <col min="12802" max="12802" width="9.109375" style="1"/>
    <col min="12803" max="12804" width="7.6640625" style="1" customWidth="1"/>
    <col min="12805" max="12805" width="11.6640625" style="1" customWidth="1"/>
    <col min="12806" max="12806" width="7.44140625" style="1" customWidth="1"/>
    <col min="12807" max="12807" width="7.33203125" style="1" customWidth="1"/>
    <col min="12808" max="12808" width="17.109375" style="1" customWidth="1"/>
    <col min="12809" max="13056" width="9.109375" style="1"/>
    <col min="13057" max="13057" width="27.6640625" style="1" customWidth="1"/>
    <col min="13058" max="13058" width="9.109375" style="1"/>
    <col min="13059" max="13060" width="7.6640625" style="1" customWidth="1"/>
    <col min="13061" max="13061" width="11.6640625" style="1" customWidth="1"/>
    <col min="13062" max="13062" width="7.44140625" style="1" customWidth="1"/>
    <col min="13063" max="13063" width="7.33203125" style="1" customWidth="1"/>
    <col min="13064" max="13064" width="17.109375" style="1" customWidth="1"/>
    <col min="13065" max="13312" width="9.109375" style="1"/>
    <col min="13313" max="13313" width="27.6640625" style="1" customWidth="1"/>
    <col min="13314" max="13314" width="9.109375" style="1"/>
    <col min="13315" max="13316" width="7.6640625" style="1" customWidth="1"/>
    <col min="13317" max="13317" width="11.6640625" style="1" customWidth="1"/>
    <col min="13318" max="13318" width="7.44140625" style="1" customWidth="1"/>
    <col min="13319" max="13319" width="7.33203125" style="1" customWidth="1"/>
    <col min="13320" max="13320" width="17.109375" style="1" customWidth="1"/>
    <col min="13321" max="13568" width="9.109375" style="1"/>
    <col min="13569" max="13569" width="27.6640625" style="1" customWidth="1"/>
    <col min="13570" max="13570" width="9.109375" style="1"/>
    <col min="13571" max="13572" width="7.6640625" style="1" customWidth="1"/>
    <col min="13573" max="13573" width="11.6640625" style="1" customWidth="1"/>
    <col min="13574" max="13574" width="7.44140625" style="1" customWidth="1"/>
    <col min="13575" max="13575" width="7.33203125" style="1" customWidth="1"/>
    <col min="13576" max="13576" width="17.109375" style="1" customWidth="1"/>
    <col min="13577" max="13824" width="9.109375" style="1"/>
    <col min="13825" max="13825" width="27.6640625" style="1" customWidth="1"/>
    <col min="13826" max="13826" width="9.109375" style="1"/>
    <col min="13827" max="13828" width="7.6640625" style="1" customWidth="1"/>
    <col min="13829" max="13829" width="11.6640625" style="1" customWidth="1"/>
    <col min="13830" max="13830" width="7.44140625" style="1" customWidth="1"/>
    <col min="13831" max="13831" width="7.33203125" style="1" customWidth="1"/>
    <col min="13832" max="13832" width="17.109375" style="1" customWidth="1"/>
    <col min="13833" max="14080" width="9.109375" style="1"/>
    <col min="14081" max="14081" width="27.6640625" style="1" customWidth="1"/>
    <col min="14082" max="14082" width="9.109375" style="1"/>
    <col min="14083" max="14084" width="7.6640625" style="1" customWidth="1"/>
    <col min="14085" max="14085" width="11.6640625" style="1" customWidth="1"/>
    <col min="14086" max="14086" width="7.44140625" style="1" customWidth="1"/>
    <col min="14087" max="14087" width="7.33203125" style="1" customWidth="1"/>
    <col min="14088" max="14088" width="17.109375" style="1" customWidth="1"/>
    <col min="14089" max="14336" width="9.109375" style="1"/>
    <col min="14337" max="14337" width="27.6640625" style="1" customWidth="1"/>
    <col min="14338" max="14338" width="9.109375" style="1"/>
    <col min="14339" max="14340" width="7.6640625" style="1" customWidth="1"/>
    <col min="14341" max="14341" width="11.6640625" style="1" customWidth="1"/>
    <col min="14342" max="14342" width="7.44140625" style="1" customWidth="1"/>
    <col min="14343" max="14343" width="7.33203125" style="1" customWidth="1"/>
    <col min="14344" max="14344" width="17.109375" style="1" customWidth="1"/>
    <col min="14345" max="14592" width="9.109375" style="1"/>
    <col min="14593" max="14593" width="27.6640625" style="1" customWidth="1"/>
    <col min="14594" max="14594" width="9.109375" style="1"/>
    <col min="14595" max="14596" width="7.6640625" style="1" customWidth="1"/>
    <col min="14597" max="14597" width="11.6640625" style="1" customWidth="1"/>
    <col min="14598" max="14598" width="7.44140625" style="1" customWidth="1"/>
    <col min="14599" max="14599" width="7.33203125" style="1" customWidth="1"/>
    <col min="14600" max="14600" width="17.109375" style="1" customWidth="1"/>
    <col min="14601" max="14848" width="9.109375" style="1"/>
    <col min="14849" max="14849" width="27.6640625" style="1" customWidth="1"/>
    <col min="14850" max="14850" width="9.109375" style="1"/>
    <col min="14851" max="14852" width="7.6640625" style="1" customWidth="1"/>
    <col min="14853" max="14853" width="11.6640625" style="1" customWidth="1"/>
    <col min="14854" max="14854" width="7.44140625" style="1" customWidth="1"/>
    <col min="14855" max="14855" width="7.33203125" style="1" customWidth="1"/>
    <col min="14856" max="14856" width="17.109375" style="1" customWidth="1"/>
    <col min="14857" max="15104" width="9.109375" style="1"/>
    <col min="15105" max="15105" width="27.6640625" style="1" customWidth="1"/>
    <col min="15106" max="15106" width="9.109375" style="1"/>
    <col min="15107" max="15108" width="7.6640625" style="1" customWidth="1"/>
    <col min="15109" max="15109" width="11.6640625" style="1" customWidth="1"/>
    <col min="15110" max="15110" width="7.44140625" style="1" customWidth="1"/>
    <col min="15111" max="15111" width="7.33203125" style="1" customWidth="1"/>
    <col min="15112" max="15112" width="17.109375" style="1" customWidth="1"/>
    <col min="15113" max="15360" width="9.109375" style="1"/>
    <col min="15361" max="15361" width="27.6640625" style="1" customWidth="1"/>
    <col min="15362" max="15362" width="9.109375" style="1"/>
    <col min="15363" max="15364" width="7.6640625" style="1" customWidth="1"/>
    <col min="15365" max="15365" width="11.6640625" style="1" customWidth="1"/>
    <col min="15366" max="15366" width="7.44140625" style="1" customWidth="1"/>
    <col min="15367" max="15367" width="7.33203125" style="1" customWidth="1"/>
    <col min="15368" max="15368" width="17.109375" style="1" customWidth="1"/>
    <col min="15369" max="15616" width="9.109375" style="1"/>
    <col min="15617" max="15617" width="27.6640625" style="1" customWidth="1"/>
    <col min="15618" max="15618" width="9.109375" style="1"/>
    <col min="15619" max="15620" width="7.6640625" style="1" customWidth="1"/>
    <col min="15621" max="15621" width="11.6640625" style="1" customWidth="1"/>
    <col min="15622" max="15622" width="7.44140625" style="1" customWidth="1"/>
    <col min="15623" max="15623" width="7.33203125" style="1" customWidth="1"/>
    <col min="15624" max="15624" width="17.109375" style="1" customWidth="1"/>
    <col min="15625" max="15872" width="9.109375" style="1"/>
    <col min="15873" max="15873" width="27.6640625" style="1" customWidth="1"/>
    <col min="15874" max="15874" width="9.109375" style="1"/>
    <col min="15875" max="15876" width="7.6640625" style="1" customWidth="1"/>
    <col min="15877" max="15877" width="11.6640625" style="1" customWidth="1"/>
    <col min="15878" max="15878" width="7.44140625" style="1" customWidth="1"/>
    <col min="15879" max="15879" width="7.33203125" style="1" customWidth="1"/>
    <col min="15880" max="15880" width="17.109375" style="1" customWidth="1"/>
    <col min="15881" max="16128" width="9.109375" style="1"/>
    <col min="16129" max="16129" width="27.6640625" style="1" customWidth="1"/>
    <col min="16130" max="16130" width="9.109375" style="1"/>
    <col min="16131" max="16132" width="7.6640625" style="1" customWidth="1"/>
    <col min="16133" max="16133" width="11.6640625" style="1" customWidth="1"/>
    <col min="16134" max="16134" width="7.44140625" style="1" customWidth="1"/>
    <col min="16135" max="16135" width="7.33203125" style="1" customWidth="1"/>
    <col min="16136" max="16136" width="17.109375" style="1" customWidth="1"/>
    <col min="16137" max="16384" width="9.109375" style="1"/>
  </cols>
  <sheetData>
    <row r="1" spans="1:256" ht="13.8" x14ac:dyDescent="0.3">
      <c r="A1" s="199" t="s">
        <v>1</v>
      </c>
      <c r="B1" s="199"/>
      <c r="C1" s="199"/>
      <c r="D1" s="199"/>
      <c r="E1" s="199"/>
      <c r="F1" s="199"/>
      <c r="G1" s="199"/>
      <c r="H1" s="199"/>
    </row>
    <row r="2" spans="1:256" x14ac:dyDescent="0.3">
      <c r="A2" s="191" t="s">
        <v>2</v>
      </c>
      <c r="B2" s="192"/>
      <c r="C2" s="192"/>
      <c r="D2" s="192"/>
      <c r="E2" s="192"/>
      <c r="F2" s="192"/>
      <c r="G2" s="192"/>
      <c r="H2" s="193"/>
    </row>
    <row r="3" spans="1:256" ht="13.5" customHeight="1" x14ac:dyDescent="0.25">
      <c r="A3" s="2" t="s">
        <v>3</v>
      </c>
      <c r="B3" s="2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80" t="s">
        <v>9</v>
      </c>
      <c r="H3" s="3" t="s">
        <v>10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6" x14ac:dyDescent="0.3">
      <c r="A4" s="186" t="s">
        <v>122</v>
      </c>
      <c r="B4" s="187"/>
      <c r="C4" s="190"/>
      <c r="D4" s="190"/>
      <c r="E4" s="190"/>
      <c r="F4" s="190"/>
      <c r="G4" s="190"/>
      <c r="H4" s="200"/>
    </row>
    <row r="5" spans="1:256" ht="24.75" customHeight="1" x14ac:dyDescent="0.3">
      <c r="A5" s="7" t="s">
        <v>12</v>
      </c>
      <c r="B5" s="8">
        <v>100</v>
      </c>
      <c r="C5" s="9">
        <v>1.7</v>
      </c>
      <c r="D5" s="9">
        <v>5.07</v>
      </c>
      <c r="E5" s="9">
        <v>10.52</v>
      </c>
      <c r="F5" s="9">
        <v>95.4</v>
      </c>
      <c r="G5" s="10" t="s">
        <v>13</v>
      </c>
      <c r="H5" s="11" t="s">
        <v>14</v>
      </c>
    </row>
    <row r="6" spans="1:256" customFormat="1" ht="14.4" x14ac:dyDescent="0.3">
      <c r="A6" s="35" t="s">
        <v>123</v>
      </c>
      <c r="B6" s="69">
        <v>250</v>
      </c>
      <c r="C6" s="13">
        <v>16.91</v>
      </c>
      <c r="D6" s="13">
        <v>19.899999999999999</v>
      </c>
      <c r="E6" s="13">
        <v>42.64</v>
      </c>
      <c r="F6" s="13">
        <v>418</v>
      </c>
      <c r="G6" s="36" t="s">
        <v>124</v>
      </c>
      <c r="H6" s="35" t="s">
        <v>125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x14ac:dyDescent="0.25">
      <c r="A7" s="97" t="s">
        <v>37</v>
      </c>
      <c r="B7" s="76">
        <v>215</v>
      </c>
      <c r="C7" s="77">
        <v>7.0000000000000007E-2</v>
      </c>
      <c r="D7" s="77">
        <v>0.02</v>
      </c>
      <c r="E7" s="77">
        <v>15</v>
      </c>
      <c r="F7" s="77">
        <v>60</v>
      </c>
      <c r="G7" s="76" t="s">
        <v>38</v>
      </c>
      <c r="H7" s="34" t="s">
        <v>39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6" x14ac:dyDescent="0.3">
      <c r="A8" s="24" t="s">
        <v>40</v>
      </c>
      <c r="B8" s="78">
        <v>20</v>
      </c>
      <c r="C8" s="79">
        <v>1.3</v>
      </c>
      <c r="D8" s="79">
        <v>0.2</v>
      </c>
      <c r="E8" s="79">
        <v>8.6</v>
      </c>
      <c r="F8" s="79">
        <v>43</v>
      </c>
      <c r="G8" s="66" t="s">
        <v>24</v>
      </c>
      <c r="H8" s="17" t="s">
        <v>41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</row>
    <row r="9" spans="1:256" x14ac:dyDescent="0.3">
      <c r="A9" s="27" t="s">
        <v>26</v>
      </c>
      <c r="B9" s="2">
        <f>SUM(B5:B8)</f>
        <v>585</v>
      </c>
      <c r="C9" s="80">
        <f>SUM(C5:C8)</f>
        <v>19.98</v>
      </c>
      <c r="D9" s="80">
        <f>SUM(D5:D8)</f>
        <v>25.189999999999998</v>
      </c>
      <c r="E9" s="80">
        <f>SUM(E5:E8)</f>
        <v>76.759999999999991</v>
      </c>
      <c r="F9" s="80">
        <f>SUM(F5:F8)</f>
        <v>616.4</v>
      </c>
      <c r="G9" s="80"/>
      <c r="H9" s="80"/>
    </row>
    <row r="10" spans="1:256" x14ac:dyDescent="0.3">
      <c r="A10" s="194" t="s">
        <v>126</v>
      </c>
      <c r="B10" s="194"/>
      <c r="C10" s="201"/>
      <c r="D10" s="201"/>
      <c r="E10" s="201"/>
      <c r="F10" s="201"/>
      <c r="G10" s="194"/>
      <c r="H10" s="194"/>
    </row>
    <row r="11" spans="1:256" x14ac:dyDescent="0.25">
      <c r="A11" s="17" t="s">
        <v>79</v>
      </c>
      <c r="B11" s="74">
        <v>50</v>
      </c>
      <c r="C11" s="41">
        <v>5.15</v>
      </c>
      <c r="D11" s="41">
        <v>5.07</v>
      </c>
      <c r="E11" s="41">
        <v>40.880000000000003</v>
      </c>
      <c r="F11" s="41">
        <v>219.57</v>
      </c>
      <c r="G11" s="19" t="s">
        <v>80</v>
      </c>
      <c r="H11" s="34" t="s">
        <v>81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</row>
    <row r="12" spans="1:256" x14ac:dyDescent="0.25">
      <c r="A12" s="97" t="s">
        <v>37</v>
      </c>
      <c r="B12" s="76">
        <v>215</v>
      </c>
      <c r="C12" s="77">
        <v>7.0000000000000007E-2</v>
      </c>
      <c r="D12" s="77">
        <v>0.02</v>
      </c>
      <c r="E12" s="77">
        <v>15</v>
      </c>
      <c r="F12" s="77">
        <v>60</v>
      </c>
      <c r="G12" s="76" t="s">
        <v>38</v>
      </c>
      <c r="H12" s="34" t="s">
        <v>39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6" x14ac:dyDescent="0.3">
      <c r="A13" s="27" t="s">
        <v>26</v>
      </c>
      <c r="B13" s="2">
        <f>SUM(B11:B12)</f>
        <v>265</v>
      </c>
      <c r="C13" s="2">
        <f>SUM(C11:C12)</f>
        <v>5.2200000000000006</v>
      </c>
      <c r="D13" s="2">
        <f>SUM(D11:D12)</f>
        <v>5.09</v>
      </c>
      <c r="E13" s="2">
        <f>SUM(E11:E12)</f>
        <v>55.88</v>
      </c>
      <c r="F13" s="2">
        <f>SUM(F11:F12)</f>
        <v>279.57</v>
      </c>
      <c r="G13" s="2"/>
      <c r="H13" s="2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</row>
    <row r="14" spans="1:256" x14ac:dyDescent="0.3">
      <c r="A14" s="27" t="s">
        <v>120</v>
      </c>
      <c r="B14" s="2">
        <f>SUM(B9,B13)</f>
        <v>850</v>
      </c>
      <c r="C14" s="2">
        <f>SUM(C9,C13)</f>
        <v>25.200000000000003</v>
      </c>
      <c r="D14" s="2">
        <f>SUM(D9,D13)</f>
        <v>30.279999999999998</v>
      </c>
      <c r="E14" s="2">
        <f>SUM(E9,E13)</f>
        <v>132.63999999999999</v>
      </c>
      <c r="F14" s="2">
        <f>SUM(F9,F13)</f>
        <v>895.97</v>
      </c>
      <c r="G14" s="2"/>
      <c r="H14" s="2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</row>
    <row r="15" spans="1:256" x14ac:dyDescent="0.3">
      <c r="A15" s="191" t="s">
        <v>27</v>
      </c>
      <c r="B15" s="192"/>
      <c r="C15" s="192"/>
      <c r="D15" s="192"/>
      <c r="E15" s="192"/>
      <c r="F15" s="192"/>
      <c r="G15" s="192"/>
      <c r="H15" s="193"/>
      <c r="L15" s="31"/>
    </row>
    <row r="16" spans="1:256" ht="14.25" customHeight="1" x14ac:dyDescent="0.25">
      <c r="A16" s="2" t="s">
        <v>3</v>
      </c>
      <c r="B16" s="2" t="s">
        <v>4</v>
      </c>
      <c r="C16" s="3" t="s">
        <v>5</v>
      </c>
      <c r="D16" s="3" t="s">
        <v>6</v>
      </c>
      <c r="E16" s="3" t="s">
        <v>7</v>
      </c>
      <c r="F16" s="4" t="s">
        <v>8</v>
      </c>
      <c r="G16" s="80" t="s">
        <v>9</v>
      </c>
      <c r="H16" s="3" t="s">
        <v>10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pans="1:256" x14ac:dyDescent="0.3">
      <c r="A17" s="186" t="s">
        <v>122</v>
      </c>
      <c r="B17" s="187"/>
      <c r="C17" s="190"/>
      <c r="D17" s="190"/>
      <c r="E17" s="190"/>
      <c r="F17" s="190"/>
      <c r="G17" s="187"/>
      <c r="H17" s="188"/>
    </row>
    <row r="18" spans="1:256" s="68" customFormat="1" ht="25.95" customHeight="1" x14ac:dyDescent="0.25">
      <c r="A18" s="30" t="s">
        <v>28</v>
      </c>
      <c r="B18" s="32">
        <v>70</v>
      </c>
      <c r="C18" s="9">
        <v>2.99</v>
      </c>
      <c r="D18" s="9">
        <v>10</v>
      </c>
      <c r="E18" s="9">
        <v>2.15</v>
      </c>
      <c r="F18" s="9">
        <v>110.46</v>
      </c>
      <c r="G18" s="33" t="s">
        <v>29</v>
      </c>
      <c r="H18" s="34" t="s">
        <v>30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6" ht="15" customHeight="1" x14ac:dyDescent="0.3">
      <c r="A19" s="17" t="s">
        <v>31</v>
      </c>
      <c r="B19" s="44">
        <v>200</v>
      </c>
      <c r="C19" s="44">
        <v>20.56</v>
      </c>
      <c r="D19" s="44">
        <v>18.16</v>
      </c>
      <c r="E19" s="44">
        <v>56.38</v>
      </c>
      <c r="F19" s="44">
        <v>481.5</v>
      </c>
      <c r="G19" s="36" t="s">
        <v>32</v>
      </c>
      <c r="H19" s="45" t="s">
        <v>33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x14ac:dyDescent="0.25">
      <c r="A20" s="97" t="s">
        <v>37</v>
      </c>
      <c r="B20" s="76">
        <v>215</v>
      </c>
      <c r="C20" s="77">
        <v>7.0000000000000007E-2</v>
      </c>
      <c r="D20" s="77">
        <v>0.02</v>
      </c>
      <c r="E20" s="77">
        <v>15</v>
      </c>
      <c r="F20" s="77">
        <v>60</v>
      </c>
      <c r="G20" s="76" t="s">
        <v>38</v>
      </c>
      <c r="H20" s="34" t="s">
        <v>39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</row>
    <row r="21" spans="1:256" x14ac:dyDescent="0.3">
      <c r="A21" s="24" t="s">
        <v>101</v>
      </c>
      <c r="B21" s="25">
        <v>20</v>
      </c>
      <c r="C21" s="41">
        <v>1.6</v>
      </c>
      <c r="D21" s="41">
        <v>0.2</v>
      </c>
      <c r="E21" s="41">
        <v>10.199999999999999</v>
      </c>
      <c r="F21" s="41">
        <v>50</v>
      </c>
      <c r="G21" s="19" t="s">
        <v>24</v>
      </c>
      <c r="H21" s="26" t="s">
        <v>25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</row>
    <row r="22" spans="1:256" x14ac:dyDescent="0.3">
      <c r="A22" s="27" t="s">
        <v>26</v>
      </c>
      <c r="B22" s="2">
        <f>SUM(B18:B21)</f>
        <v>505</v>
      </c>
      <c r="C22" s="80">
        <f>SUM(C18:C21)</f>
        <v>25.22</v>
      </c>
      <c r="D22" s="80">
        <f>SUM(D18:D21)</f>
        <v>28.38</v>
      </c>
      <c r="E22" s="80">
        <f>SUM(E18:E21)</f>
        <v>83.73</v>
      </c>
      <c r="F22" s="80">
        <f>SUM(F18:F21)</f>
        <v>701.96</v>
      </c>
      <c r="G22" s="80"/>
      <c r="H22" s="80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</row>
    <row r="23" spans="1:256" x14ac:dyDescent="0.3">
      <c r="A23" s="194" t="s">
        <v>126</v>
      </c>
      <c r="B23" s="194"/>
      <c r="C23" s="201"/>
      <c r="D23" s="201"/>
      <c r="E23" s="201"/>
      <c r="F23" s="201"/>
      <c r="G23" s="194"/>
      <c r="H23" s="19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</row>
    <row r="24" spans="1:256" s="68" customFormat="1" ht="12.6" customHeight="1" x14ac:dyDescent="0.25">
      <c r="A24" s="17" t="s">
        <v>34</v>
      </c>
      <c r="B24" s="25">
        <v>50</v>
      </c>
      <c r="C24" s="9">
        <v>3.5</v>
      </c>
      <c r="D24" s="9">
        <v>2.8</v>
      </c>
      <c r="E24" s="9">
        <v>15.1</v>
      </c>
      <c r="F24" s="9">
        <v>102.4</v>
      </c>
      <c r="G24" s="19" t="s">
        <v>35</v>
      </c>
      <c r="H24" s="39" t="s">
        <v>36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</row>
    <row r="25" spans="1:256" x14ac:dyDescent="0.25">
      <c r="A25" s="97" t="s">
        <v>37</v>
      </c>
      <c r="B25" s="76">
        <v>215</v>
      </c>
      <c r="C25" s="77">
        <v>7.0000000000000007E-2</v>
      </c>
      <c r="D25" s="77">
        <v>0.02</v>
      </c>
      <c r="E25" s="77">
        <v>15</v>
      </c>
      <c r="F25" s="77">
        <v>60</v>
      </c>
      <c r="G25" s="76" t="s">
        <v>38</v>
      </c>
      <c r="H25" s="34" t="s">
        <v>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</row>
    <row r="26" spans="1:256" x14ac:dyDescent="0.3">
      <c r="A26" s="27" t="s">
        <v>26</v>
      </c>
      <c r="B26" s="2">
        <f>SUM(B24:B25)</f>
        <v>265</v>
      </c>
      <c r="C26" s="2">
        <f>SUM(C24:C25)</f>
        <v>3.57</v>
      </c>
      <c r="D26" s="2">
        <f>SUM(D24:D25)</f>
        <v>2.82</v>
      </c>
      <c r="E26" s="2">
        <f>SUM(E24:E25)</f>
        <v>30.1</v>
      </c>
      <c r="F26" s="2">
        <f>SUM(F24:F25)</f>
        <v>162.4</v>
      </c>
      <c r="G26" s="2"/>
      <c r="H26" s="2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</row>
    <row r="27" spans="1:256" x14ac:dyDescent="0.3">
      <c r="A27" s="27" t="s">
        <v>120</v>
      </c>
      <c r="B27" s="2">
        <f>SUM(B22,B26)</f>
        <v>770</v>
      </c>
      <c r="C27" s="2">
        <f>SUM(C22,C26)</f>
        <v>28.79</v>
      </c>
      <c r="D27" s="2">
        <f>SUM(D22,D26)</f>
        <v>31.2</v>
      </c>
      <c r="E27" s="2">
        <f>SUM(E22,E26)</f>
        <v>113.83000000000001</v>
      </c>
      <c r="F27" s="2">
        <f>SUM(F22,F26)</f>
        <v>864.36</v>
      </c>
      <c r="G27" s="2"/>
      <c r="H27" s="2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</row>
    <row r="28" spans="1:256" x14ac:dyDescent="0.3">
      <c r="A28" s="191" t="s">
        <v>42</v>
      </c>
      <c r="B28" s="192"/>
      <c r="C28" s="192"/>
      <c r="D28" s="192"/>
      <c r="E28" s="192"/>
      <c r="F28" s="192"/>
      <c r="G28" s="192"/>
      <c r="H28" s="193"/>
    </row>
    <row r="29" spans="1:256" ht="14.25" customHeight="1" x14ac:dyDescent="0.25">
      <c r="A29" s="2" t="s">
        <v>3</v>
      </c>
      <c r="B29" s="2" t="s">
        <v>4</v>
      </c>
      <c r="C29" s="3" t="s">
        <v>5</v>
      </c>
      <c r="D29" s="3" t="s">
        <v>6</v>
      </c>
      <c r="E29" s="3" t="s">
        <v>7</v>
      </c>
      <c r="F29" s="4" t="s">
        <v>8</v>
      </c>
      <c r="G29" s="80" t="s">
        <v>9</v>
      </c>
      <c r="H29" s="3" t="s">
        <v>10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6" x14ac:dyDescent="0.3">
      <c r="A30" s="186" t="s">
        <v>122</v>
      </c>
      <c r="B30" s="187"/>
      <c r="C30" s="190"/>
      <c r="D30" s="190"/>
      <c r="E30" s="190"/>
      <c r="F30" s="190"/>
      <c r="G30" s="187"/>
      <c r="H30" s="188"/>
    </row>
    <row r="31" spans="1:256" x14ac:dyDescent="0.25">
      <c r="A31" s="7" t="s">
        <v>65</v>
      </c>
      <c r="B31" s="8">
        <v>50</v>
      </c>
      <c r="C31" s="9">
        <v>0.35</v>
      </c>
      <c r="D31" s="9">
        <v>0.05</v>
      </c>
      <c r="E31" s="9">
        <v>0.95</v>
      </c>
      <c r="F31" s="9">
        <v>6</v>
      </c>
      <c r="G31" s="10" t="s">
        <v>66</v>
      </c>
      <c r="H31" s="39" t="s">
        <v>45</v>
      </c>
    </row>
    <row r="32" spans="1:256" s="16" customFormat="1" ht="12" customHeight="1" x14ac:dyDescent="0.25">
      <c r="A32" s="35" t="s">
        <v>46</v>
      </c>
      <c r="B32" s="12">
        <v>100</v>
      </c>
      <c r="C32" s="9">
        <v>17.7</v>
      </c>
      <c r="D32" s="9">
        <v>11.6</v>
      </c>
      <c r="E32" s="9">
        <v>11.6</v>
      </c>
      <c r="F32" s="9">
        <v>231</v>
      </c>
      <c r="G32" s="63" t="s">
        <v>47</v>
      </c>
      <c r="H32" s="45" t="s">
        <v>48</v>
      </c>
    </row>
    <row r="33" spans="1:255" ht="12.75" customHeight="1" x14ac:dyDescent="0.3">
      <c r="A33" s="59" t="s">
        <v>49</v>
      </c>
      <c r="B33" s="8">
        <v>180</v>
      </c>
      <c r="C33" s="84">
        <v>3.67</v>
      </c>
      <c r="D33" s="84">
        <v>5.76</v>
      </c>
      <c r="E33" s="84">
        <v>24.53</v>
      </c>
      <c r="F33" s="84">
        <v>164.7</v>
      </c>
      <c r="G33" s="81" t="s">
        <v>50</v>
      </c>
      <c r="H33" s="59" t="s">
        <v>51</v>
      </c>
    </row>
    <row r="34" spans="1:255" x14ac:dyDescent="0.25">
      <c r="A34" s="97" t="s">
        <v>37</v>
      </c>
      <c r="B34" s="76">
        <v>215</v>
      </c>
      <c r="C34" s="77">
        <v>7.0000000000000007E-2</v>
      </c>
      <c r="D34" s="77">
        <v>0.02</v>
      </c>
      <c r="E34" s="77">
        <v>15</v>
      </c>
      <c r="F34" s="77">
        <v>60</v>
      </c>
      <c r="G34" s="76" t="s">
        <v>38</v>
      </c>
      <c r="H34" s="34" t="s">
        <v>39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x14ac:dyDescent="0.3">
      <c r="A35" s="24" t="s">
        <v>40</v>
      </c>
      <c r="B35" s="78">
        <v>20</v>
      </c>
      <c r="C35" s="79">
        <v>1.3</v>
      </c>
      <c r="D35" s="79">
        <v>0.2</v>
      </c>
      <c r="E35" s="79">
        <v>8.6</v>
      </c>
      <c r="F35" s="79">
        <v>43</v>
      </c>
      <c r="G35" s="66" t="s">
        <v>24</v>
      </c>
      <c r="H35" s="17" t="s">
        <v>41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</row>
    <row r="36" spans="1:255" x14ac:dyDescent="0.3">
      <c r="A36" s="27" t="s">
        <v>26</v>
      </c>
      <c r="B36" s="2">
        <f>SUM(B31:B35)</f>
        <v>565</v>
      </c>
      <c r="C36" s="80">
        <f>SUM(C31:C35)</f>
        <v>23.09</v>
      </c>
      <c r="D36" s="80">
        <f>SUM(D31:D35)</f>
        <v>17.63</v>
      </c>
      <c r="E36" s="80">
        <f>SUM(E31:E35)</f>
        <v>60.68</v>
      </c>
      <c r="F36" s="80">
        <f>SUM(F31:F35)</f>
        <v>504.7</v>
      </c>
      <c r="G36" s="80"/>
      <c r="H36" s="80"/>
    </row>
    <row r="37" spans="1:255" x14ac:dyDescent="0.3">
      <c r="A37" s="194" t="s">
        <v>126</v>
      </c>
      <c r="B37" s="194"/>
      <c r="C37" s="201"/>
      <c r="D37" s="201"/>
      <c r="E37" s="201"/>
      <c r="F37" s="201"/>
      <c r="G37" s="194"/>
      <c r="H37" s="194"/>
    </row>
    <row r="38" spans="1:255" x14ac:dyDescent="0.25">
      <c r="A38" s="75" t="s">
        <v>102</v>
      </c>
      <c r="B38" s="8">
        <v>50</v>
      </c>
      <c r="C38" s="41">
        <v>3.54</v>
      </c>
      <c r="D38" s="41">
        <v>6.57</v>
      </c>
      <c r="E38" s="41">
        <v>27.87</v>
      </c>
      <c r="F38" s="41">
        <v>185</v>
      </c>
      <c r="G38" s="76" t="s">
        <v>84</v>
      </c>
      <c r="H38" s="34" t="s">
        <v>85</v>
      </c>
    </row>
    <row r="39" spans="1:255" x14ac:dyDescent="0.25">
      <c r="A39" s="97" t="s">
        <v>37</v>
      </c>
      <c r="B39" s="76">
        <v>215</v>
      </c>
      <c r="C39" s="77">
        <v>7.0000000000000007E-2</v>
      </c>
      <c r="D39" s="77">
        <v>0.02</v>
      </c>
      <c r="E39" s="77">
        <v>15</v>
      </c>
      <c r="F39" s="77">
        <v>60</v>
      </c>
      <c r="G39" s="76" t="s">
        <v>38</v>
      </c>
      <c r="H39" s="34" t="s">
        <v>39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x14ac:dyDescent="0.3">
      <c r="A40" s="27" t="s">
        <v>26</v>
      </c>
      <c r="B40" s="2">
        <f>SUM(B38:B39)</f>
        <v>265</v>
      </c>
      <c r="C40" s="2">
        <f>SUM(C38:C39)</f>
        <v>3.61</v>
      </c>
      <c r="D40" s="2">
        <f>SUM(D38:D39)</f>
        <v>6.59</v>
      </c>
      <c r="E40" s="2">
        <f>SUM(E38:E39)</f>
        <v>42.870000000000005</v>
      </c>
      <c r="F40" s="2">
        <f>SUM(F38:F39)</f>
        <v>245</v>
      </c>
      <c r="G40" s="2"/>
      <c r="H40" s="2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</row>
    <row r="41" spans="1:255" x14ac:dyDescent="0.3">
      <c r="A41" s="27" t="s">
        <v>120</v>
      </c>
      <c r="B41" s="2">
        <f>SUM(B36,B40)</f>
        <v>830</v>
      </c>
      <c r="C41" s="2">
        <f>SUM(C36,C40)</f>
        <v>26.7</v>
      </c>
      <c r="D41" s="2">
        <f>SUM(D36,D40)</f>
        <v>24.22</v>
      </c>
      <c r="E41" s="2">
        <f>SUM(E36,E40)</f>
        <v>103.55000000000001</v>
      </c>
      <c r="F41" s="2">
        <f>SUM(F36,F40)</f>
        <v>749.7</v>
      </c>
      <c r="G41" s="2"/>
      <c r="H41" s="2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</row>
    <row r="42" spans="1:255" x14ac:dyDescent="0.3">
      <c r="A42" s="191" t="s">
        <v>52</v>
      </c>
      <c r="B42" s="192"/>
      <c r="C42" s="192"/>
      <c r="D42" s="192"/>
      <c r="E42" s="192"/>
      <c r="F42" s="192"/>
      <c r="G42" s="192"/>
      <c r="H42" s="193"/>
    </row>
    <row r="43" spans="1:255" ht="14.25" customHeight="1" x14ac:dyDescent="0.25">
      <c r="A43" s="2" t="s">
        <v>3</v>
      </c>
      <c r="B43" s="2" t="s">
        <v>4</v>
      </c>
      <c r="C43" s="3" t="s">
        <v>5</v>
      </c>
      <c r="D43" s="3" t="s">
        <v>6</v>
      </c>
      <c r="E43" s="3" t="s">
        <v>7</v>
      </c>
      <c r="F43" s="4" t="s">
        <v>8</v>
      </c>
      <c r="G43" s="80" t="s">
        <v>9</v>
      </c>
      <c r="H43" s="3" t="s">
        <v>10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</row>
    <row r="44" spans="1:255" x14ac:dyDescent="0.3">
      <c r="A44" s="186" t="s">
        <v>122</v>
      </c>
      <c r="B44" s="187"/>
      <c r="C44" s="190"/>
      <c r="D44" s="190"/>
      <c r="E44" s="190"/>
      <c r="F44" s="190"/>
      <c r="G44" s="187"/>
      <c r="H44" s="188"/>
    </row>
    <row r="45" spans="1:255" x14ac:dyDescent="0.25">
      <c r="A45" s="46" t="s">
        <v>53</v>
      </c>
      <c r="B45" s="32">
        <v>100</v>
      </c>
      <c r="C45" s="47">
        <v>0.94</v>
      </c>
      <c r="D45" s="47">
        <v>10.14</v>
      </c>
      <c r="E45" s="47">
        <v>2.38</v>
      </c>
      <c r="F45" s="47">
        <v>104.9</v>
      </c>
      <c r="G45" s="10" t="s">
        <v>54</v>
      </c>
      <c r="H45" s="34" t="s">
        <v>55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s="6" customFormat="1" x14ac:dyDescent="0.25">
      <c r="A46" s="7" t="s">
        <v>56</v>
      </c>
      <c r="B46" s="32">
        <v>100</v>
      </c>
      <c r="C46" s="41">
        <v>16.309999999999999</v>
      </c>
      <c r="D46" s="41">
        <v>9.5399999999999991</v>
      </c>
      <c r="E46" s="41">
        <v>12.3</v>
      </c>
      <c r="F46" s="41">
        <v>200.8</v>
      </c>
      <c r="G46" s="65" t="s">
        <v>57</v>
      </c>
      <c r="H46" s="34" t="s">
        <v>58</v>
      </c>
    </row>
    <row r="47" spans="1:255" x14ac:dyDescent="0.3">
      <c r="A47" s="7" t="s">
        <v>59</v>
      </c>
      <c r="B47" s="77">
        <v>180</v>
      </c>
      <c r="C47" s="77">
        <v>10.32</v>
      </c>
      <c r="D47" s="77">
        <v>7.31</v>
      </c>
      <c r="E47" s="77">
        <v>46.37</v>
      </c>
      <c r="F47" s="77">
        <v>292.5</v>
      </c>
      <c r="G47" s="77" t="s">
        <v>103</v>
      </c>
      <c r="H47" s="82" t="s">
        <v>61</v>
      </c>
    </row>
    <row r="48" spans="1:255" x14ac:dyDescent="0.25">
      <c r="A48" s="97" t="s">
        <v>37</v>
      </c>
      <c r="B48" s="76">
        <v>215</v>
      </c>
      <c r="C48" s="77">
        <v>7.0000000000000007E-2</v>
      </c>
      <c r="D48" s="77">
        <v>0.02</v>
      </c>
      <c r="E48" s="77">
        <v>15</v>
      </c>
      <c r="F48" s="77">
        <v>60</v>
      </c>
      <c r="G48" s="76" t="s">
        <v>38</v>
      </c>
      <c r="H48" s="34" t="s">
        <v>39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256" x14ac:dyDescent="0.3">
      <c r="A49" s="24" t="s">
        <v>101</v>
      </c>
      <c r="B49" s="25">
        <v>20</v>
      </c>
      <c r="C49" s="41">
        <v>1.6</v>
      </c>
      <c r="D49" s="41">
        <v>0.2</v>
      </c>
      <c r="E49" s="41">
        <v>10.199999999999999</v>
      </c>
      <c r="F49" s="41">
        <v>50</v>
      </c>
      <c r="G49" s="19" t="s">
        <v>24</v>
      </c>
      <c r="H49" s="26" t="s">
        <v>25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3"/>
    </row>
    <row r="50" spans="1:256" x14ac:dyDescent="0.3">
      <c r="A50" s="27" t="s">
        <v>26</v>
      </c>
      <c r="B50" s="2">
        <f>SUM(B45:B49)</f>
        <v>615</v>
      </c>
      <c r="C50" s="80">
        <f>SUM(C45:C49)</f>
        <v>29.240000000000002</v>
      </c>
      <c r="D50" s="80">
        <f>SUM(D45:D49)</f>
        <v>27.209999999999997</v>
      </c>
      <c r="E50" s="80">
        <f>SUM(E45:E49)</f>
        <v>86.25</v>
      </c>
      <c r="F50" s="80">
        <f>SUM(F45:F49)</f>
        <v>708.2</v>
      </c>
      <c r="G50" s="80"/>
      <c r="H50" s="80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  <c r="FH50" s="54"/>
      <c r="FI50" s="54"/>
      <c r="FJ50" s="54"/>
      <c r="FK50" s="54"/>
      <c r="FL50" s="54"/>
      <c r="FM50" s="54"/>
      <c r="FN50" s="54"/>
      <c r="FO50" s="54"/>
      <c r="FP50" s="54"/>
      <c r="FQ50" s="54"/>
      <c r="FR50" s="54"/>
      <c r="FS50" s="54"/>
      <c r="FT50" s="54"/>
      <c r="FU50" s="54"/>
      <c r="FV50" s="54"/>
      <c r="FW50" s="54"/>
      <c r="FX50" s="54"/>
      <c r="FY50" s="54"/>
      <c r="FZ50" s="54"/>
      <c r="GA50" s="54"/>
      <c r="GB50" s="54"/>
      <c r="GC50" s="54"/>
      <c r="GD50" s="54"/>
      <c r="GE50" s="54"/>
      <c r="GF50" s="54"/>
      <c r="GG50" s="54"/>
      <c r="GH50" s="54"/>
      <c r="GI50" s="54"/>
      <c r="GJ50" s="54"/>
      <c r="GK50" s="54"/>
      <c r="GL50" s="54"/>
      <c r="GM50" s="54"/>
      <c r="GN50" s="54"/>
      <c r="GO50" s="54"/>
      <c r="GP50" s="54"/>
      <c r="GQ50" s="54"/>
      <c r="GR50" s="54"/>
      <c r="GS50" s="54"/>
      <c r="GT50" s="54"/>
      <c r="GU50" s="54"/>
      <c r="GV50" s="54"/>
      <c r="GW50" s="54"/>
      <c r="GX50" s="54"/>
      <c r="GY50" s="54"/>
      <c r="GZ50" s="54"/>
      <c r="HA50" s="54"/>
      <c r="HB50" s="54"/>
      <c r="HC50" s="54"/>
      <c r="HD50" s="54"/>
      <c r="HE50" s="54"/>
      <c r="HF50" s="54"/>
      <c r="HG50" s="54"/>
      <c r="HH50" s="54"/>
      <c r="HI50" s="54"/>
      <c r="HJ50" s="54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4"/>
      <c r="HV50" s="54"/>
      <c r="HW50" s="54"/>
      <c r="HX50" s="54"/>
      <c r="HY50" s="54"/>
      <c r="HZ50" s="54"/>
      <c r="IA50" s="54"/>
      <c r="IB50" s="54"/>
      <c r="IC50" s="54"/>
      <c r="ID50" s="54"/>
      <c r="IE50" s="54"/>
      <c r="IF50" s="54"/>
      <c r="IG50" s="54"/>
      <c r="IH50" s="54"/>
      <c r="II50" s="54"/>
      <c r="IJ50" s="54"/>
      <c r="IK50" s="54"/>
      <c r="IL50" s="54"/>
      <c r="IM50" s="54"/>
      <c r="IN50" s="54"/>
      <c r="IO50" s="54"/>
      <c r="IP50" s="54"/>
      <c r="IQ50" s="54"/>
      <c r="IR50" s="54"/>
      <c r="IS50" s="54"/>
      <c r="IT50" s="54"/>
      <c r="IU50" s="54"/>
    </row>
    <row r="51" spans="1:256" x14ac:dyDescent="0.3">
      <c r="A51" s="194" t="s">
        <v>126</v>
      </c>
      <c r="B51" s="194"/>
      <c r="C51" s="201"/>
      <c r="D51" s="201"/>
      <c r="E51" s="201"/>
      <c r="F51" s="201"/>
      <c r="G51" s="194"/>
      <c r="H51" s="19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  <c r="FH51" s="54"/>
      <c r="FI51" s="54"/>
      <c r="FJ51" s="54"/>
      <c r="FK51" s="54"/>
      <c r="FL51" s="54"/>
      <c r="FM51" s="54"/>
      <c r="FN51" s="54"/>
      <c r="FO51" s="54"/>
      <c r="FP51" s="54"/>
      <c r="FQ51" s="54"/>
      <c r="FR51" s="54"/>
      <c r="FS51" s="54"/>
      <c r="FT51" s="54"/>
      <c r="FU51" s="54"/>
      <c r="FV51" s="54"/>
      <c r="FW51" s="54"/>
      <c r="FX51" s="54"/>
      <c r="FY51" s="54"/>
      <c r="FZ51" s="54"/>
      <c r="GA51" s="54"/>
      <c r="GB51" s="54"/>
      <c r="GC51" s="54"/>
      <c r="GD51" s="54"/>
      <c r="GE51" s="54"/>
      <c r="GF51" s="54"/>
      <c r="GG51" s="54"/>
      <c r="GH51" s="54"/>
      <c r="GI51" s="54"/>
      <c r="GJ51" s="54"/>
      <c r="GK51" s="54"/>
      <c r="GL51" s="54"/>
      <c r="GM51" s="54"/>
      <c r="GN51" s="54"/>
      <c r="GO51" s="54"/>
      <c r="GP51" s="54"/>
      <c r="GQ51" s="54"/>
      <c r="GR51" s="54"/>
      <c r="GS51" s="54"/>
      <c r="GT51" s="54"/>
      <c r="GU51" s="54"/>
      <c r="GV51" s="54"/>
      <c r="GW51" s="54"/>
      <c r="GX51" s="54"/>
      <c r="GY51" s="54"/>
      <c r="GZ51" s="54"/>
      <c r="HA51" s="54"/>
      <c r="HB51" s="54"/>
      <c r="HC51" s="54"/>
      <c r="HD51" s="54"/>
      <c r="HE51" s="54"/>
      <c r="HF51" s="54"/>
      <c r="HG51" s="54"/>
      <c r="HH51" s="54"/>
      <c r="HI51" s="54"/>
      <c r="HJ51" s="54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4"/>
      <c r="HV51" s="54"/>
      <c r="HW51" s="54"/>
      <c r="HX51" s="54"/>
      <c r="HY51" s="54"/>
      <c r="HZ51" s="54"/>
      <c r="IA51" s="54"/>
      <c r="IB51" s="54"/>
      <c r="IC51" s="54"/>
      <c r="ID51" s="54"/>
      <c r="IE51" s="54"/>
      <c r="IF51" s="54"/>
      <c r="IG51" s="54"/>
      <c r="IH51" s="54"/>
      <c r="II51" s="54"/>
      <c r="IJ51" s="54"/>
      <c r="IK51" s="54"/>
      <c r="IL51" s="54"/>
      <c r="IM51" s="54"/>
      <c r="IN51" s="54"/>
      <c r="IO51" s="54"/>
      <c r="IP51" s="54"/>
      <c r="IQ51" s="54"/>
      <c r="IR51" s="54"/>
      <c r="IS51" s="54"/>
      <c r="IT51" s="54"/>
      <c r="IU51" s="54"/>
    </row>
    <row r="52" spans="1:256" s="68" customFormat="1" x14ac:dyDescent="0.25">
      <c r="A52" s="24" t="s">
        <v>104</v>
      </c>
      <c r="B52" s="51">
        <v>50</v>
      </c>
      <c r="C52" s="9">
        <v>3.5</v>
      </c>
      <c r="D52" s="9">
        <v>4.01</v>
      </c>
      <c r="E52" s="9">
        <v>24.35</v>
      </c>
      <c r="F52" s="9">
        <v>147.5</v>
      </c>
      <c r="G52" s="52" t="s">
        <v>62</v>
      </c>
      <c r="H52" s="39" t="s">
        <v>63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6" x14ac:dyDescent="0.25">
      <c r="A53" s="97" t="s">
        <v>37</v>
      </c>
      <c r="B53" s="76">
        <v>215</v>
      </c>
      <c r="C53" s="77">
        <v>7.0000000000000007E-2</v>
      </c>
      <c r="D53" s="77">
        <v>0.02</v>
      </c>
      <c r="E53" s="77">
        <v>15</v>
      </c>
      <c r="F53" s="77">
        <v>60</v>
      </c>
      <c r="G53" s="76" t="s">
        <v>38</v>
      </c>
      <c r="H53" s="34" t="s">
        <v>39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6" x14ac:dyDescent="0.3">
      <c r="A54" s="27" t="s">
        <v>26</v>
      </c>
      <c r="B54" s="2">
        <f>SUM(B52:B53)</f>
        <v>265</v>
      </c>
      <c r="C54" s="2">
        <f>SUM(C52:C53)</f>
        <v>3.57</v>
      </c>
      <c r="D54" s="2">
        <f>SUM(D52:D53)</f>
        <v>4.0299999999999994</v>
      </c>
      <c r="E54" s="2">
        <f>SUM(E52:E53)</f>
        <v>39.35</v>
      </c>
      <c r="F54" s="2">
        <f>SUM(F52:F53)</f>
        <v>207.5</v>
      </c>
      <c r="G54" s="2"/>
      <c r="H54" s="2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/>
      <c r="IS54" s="54"/>
      <c r="IT54" s="54"/>
      <c r="IU54" s="54"/>
    </row>
    <row r="55" spans="1:256" x14ac:dyDescent="0.3">
      <c r="A55" s="27" t="s">
        <v>120</v>
      </c>
      <c r="B55" s="2">
        <f>SUM(B50,B54)</f>
        <v>880</v>
      </c>
      <c r="C55" s="2">
        <f>SUM(C50,C54)</f>
        <v>32.81</v>
      </c>
      <c r="D55" s="2">
        <f>SUM(D50,D54)</f>
        <v>31.239999999999995</v>
      </c>
      <c r="E55" s="2">
        <f>SUM(E50,E54)</f>
        <v>125.6</v>
      </c>
      <c r="F55" s="2">
        <f>SUM(F50,F54)</f>
        <v>915.7</v>
      </c>
      <c r="G55" s="2"/>
      <c r="H55" s="2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/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  <c r="HU55" s="54"/>
      <c r="HV55" s="54"/>
      <c r="HW55" s="54"/>
      <c r="HX55" s="54"/>
      <c r="HY55" s="54"/>
      <c r="HZ55" s="54"/>
      <c r="IA55" s="54"/>
      <c r="IB55" s="54"/>
      <c r="IC55" s="54"/>
      <c r="ID55" s="54"/>
      <c r="IE55" s="54"/>
      <c r="IF55" s="54"/>
      <c r="IG55" s="54"/>
      <c r="IH55" s="54"/>
      <c r="II55" s="54"/>
      <c r="IJ55" s="54"/>
      <c r="IK55" s="54"/>
      <c r="IL55" s="54"/>
      <c r="IM55" s="54"/>
      <c r="IN55" s="54"/>
      <c r="IO55" s="54"/>
      <c r="IP55" s="54"/>
      <c r="IQ55" s="54"/>
      <c r="IR55" s="54"/>
      <c r="IS55" s="54"/>
      <c r="IT55" s="54"/>
      <c r="IU55" s="54"/>
    </row>
    <row r="56" spans="1:256" x14ac:dyDescent="0.3">
      <c r="A56" s="191" t="s">
        <v>64</v>
      </c>
      <c r="B56" s="192"/>
      <c r="C56" s="192"/>
      <c r="D56" s="192"/>
      <c r="E56" s="192"/>
      <c r="F56" s="192"/>
      <c r="G56" s="192"/>
      <c r="H56" s="193"/>
    </row>
    <row r="57" spans="1:256" ht="12" customHeight="1" x14ac:dyDescent="0.25">
      <c r="A57" s="2" t="s">
        <v>3</v>
      </c>
      <c r="B57" s="2" t="s">
        <v>4</v>
      </c>
      <c r="C57" s="3" t="s">
        <v>5</v>
      </c>
      <c r="D57" s="3" t="s">
        <v>6</v>
      </c>
      <c r="E57" s="3" t="s">
        <v>7</v>
      </c>
      <c r="F57" s="4" t="s">
        <v>8</v>
      </c>
      <c r="G57" s="80" t="s">
        <v>9</v>
      </c>
      <c r="H57" s="3" t="s">
        <v>10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6" x14ac:dyDescent="0.3">
      <c r="A58" s="186" t="s">
        <v>122</v>
      </c>
      <c r="B58" s="187"/>
      <c r="C58" s="190"/>
      <c r="D58" s="190"/>
      <c r="E58" s="190"/>
      <c r="F58" s="190"/>
      <c r="G58" s="187"/>
      <c r="H58" s="188"/>
    </row>
    <row r="59" spans="1:256" ht="15" customHeight="1" x14ac:dyDescent="0.25">
      <c r="A59" s="7" t="s">
        <v>43</v>
      </c>
      <c r="B59" s="8">
        <v>50</v>
      </c>
      <c r="C59" s="9">
        <v>0.55000000000000004</v>
      </c>
      <c r="D59" s="9">
        <v>0.1</v>
      </c>
      <c r="E59" s="9">
        <v>1.9</v>
      </c>
      <c r="F59" s="9">
        <v>11</v>
      </c>
      <c r="G59" s="10" t="s">
        <v>44</v>
      </c>
      <c r="H59" s="39" t="s">
        <v>45</v>
      </c>
    </row>
    <row r="60" spans="1:256" customFormat="1" ht="14.4" x14ac:dyDescent="0.3">
      <c r="A60" s="35" t="s">
        <v>123</v>
      </c>
      <c r="B60" s="69">
        <v>250</v>
      </c>
      <c r="C60" s="13">
        <v>16.91</v>
      </c>
      <c r="D60" s="13">
        <v>19.899999999999999</v>
      </c>
      <c r="E60" s="13">
        <v>42.64</v>
      </c>
      <c r="F60" s="13">
        <v>418</v>
      </c>
      <c r="G60" s="36" t="s">
        <v>124</v>
      </c>
      <c r="H60" s="35" t="s">
        <v>125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pans="1:256" x14ac:dyDescent="0.25">
      <c r="A61" s="97" t="s">
        <v>37</v>
      </c>
      <c r="B61" s="76">
        <v>215</v>
      </c>
      <c r="C61" s="77">
        <v>7.0000000000000007E-2</v>
      </c>
      <c r="D61" s="77">
        <v>0.02</v>
      </c>
      <c r="E61" s="77">
        <v>15</v>
      </c>
      <c r="F61" s="77">
        <v>60</v>
      </c>
      <c r="G61" s="76" t="s">
        <v>38</v>
      </c>
      <c r="H61" s="34" t="s">
        <v>39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spans="1:256" x14ac:dyDescent="0.3">
      <c r="A62" s="24" t="s">
        <v>40</v>
      </c>
      <c r="B62" s="78">
        <v>20</v>
      </c>
      <c r="C62" s="79">
        <v>1.3</v>
      </c>
      <c r="D62" s="79">
        <v>0.2</v>
      </c>
      <c r="E62" s="79">
        <v>8.6</v>
      </c>
      <c r="F62" s="79">
        <v>43</v>
      </c>
      <c r="G62" s="66" t="s">
        <v>24</v>
      </c>
      <c r="H62" s="17" t="s">
        <v>41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3"/>
    </row>
    <row r="63" spans="1:256" x14ac:dyDescent="0.3">
      <c r="A63" s="27" t="s">
        <v>26</v>
      </c>
      <c r="B63" s="2">
        <f>SUM(B59:B62)</f>
        <v>535</v>
      </c>
      <c r="C63" s="80">
        <f>SUM(C59:C62)</f>
        <v>18.830000000000002</v>
      </c>
      <c r="D63" s="80">
        <f>SUM(D59:D62)</f>
        <v>20.22</v>
      </c>
      <c r="E63" s="80">
        <f>SUM(E59:E62)</f>
        <v>68.14</v>
      </c>
      <c r="F63" s="80">
        <f>SUM(F59:F62)</f>
        <v>532</v>
      </c>
      <c r="G63" s="80"/>
      <c r="H63" s="80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  <c r="HU63" s="54"/>
      <c r="HV63" s="54"/>
      <c r="HW63" s="54"/>
      <c r="HX63" s="54"/>
      <c r="HY63" s="54"/>
      <c r="HZ63" s="54"/>
      <c r="IA63" s="54"/>
      <c r="IB63" s="54"/>
      <c r="IC63" s="54"/>
      <c r="ID63" s="54"/>
      <c r="IE63" s="54"/>
      <c r="IF63" s="54"/>
      <c r="IG63" s="54"/>
      <c r="IH63" s="54"/>
      <c r="II63" s="54"/>
      <c r="IJ63" s="54"/>
      <c r="IK63" s="54"/>
      <c r="IL63" s="54"/>
      <c r="IM63" s="54"/>
      <c r="IN63" s="54"/>
      <c r="IO63" s="54"/>
      <c r="IP63" s="54"/>
      <c r="IQ63" s="54"/>
      <c r="IR63" s="54"/>
      <c r="IS63" s="54"/>
      <c r="IT63" s="54"/>
      <c r="IU63" s="54"/>
    </row>
    <row r="64" spans="1:256" x14ac:dyDescent="0.3">
      <c r="A64" s="194" t="s">
        <v>126</v>
      </c>
      <c r="B64" s="194"/>
      <c r="C64" s="201"/>
      <c r="D64" s="201"/>
      <c r="E64" s="201"/>
      <c r="F64" s="201"/>
      <c r="G64" s="194"/>
      <c r="H64" s="19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/>
      <c r="HG64" s="54"/>
      <c r="HH64" s="54"/>
      <c r="HI64" s="54"/>
      <c r="HJ64" s="54"/>
      <c r="HK64" s="54"/>
      <c r="HL64" s="54"/>
      <c r="HM64" s="54"/>
      <c r="HN64" s="54"/>
      <c r="HO64" s="54"/>
      <c r="HP64" s="54"/>
      <c r="HQ64" s="54"/>
      <c r="HR64" s="54"/>
      <c r="HS64" s="54"/>
      <c r="HT64" s="54"/>
      <c r="HU64" s="54"/>
      <c r="HV64" s="54"/>
      <c r="HW64" s="54"/>
      <c r="HX64" s="54"/>
      <c r="HY64" s="54"/>
      <c r="HZ64" s="54"/>
      <c r="IA64" s="54"/>
      <c r="IB64" s="54"/>
      <c r="IC64" s="54"/>
      <c r="ID64" s="54"/>
      <c r="IE64" s="54"/>
      <c r="IF64" s="54"/>
      <c r="IG64" s="54"/>
      <c r="IH64" s="54"/>
      <c r="II64" s="54"/>
      <c r="IJ64" s="54"/>
      <c r="IK64" s="54"/>
      <c r="IL64" s="54"/>
      <c r="IM64" s="54"/>
      <c r="IN64" s="54"/>
      <c r="IO64" s="54"/>
      <c r="IP64" s="54"/>
      <c r="IQ64" s="54"/>
      <c r="IR64" s="54"/>
      <c r="IS64" s="54"/>
      <c r="IT64" s="54"/>
      <c r="IU64" s="54"/>
    </row>
    <row r="65" spans="1:255" s="16" customFormat="1" x14ac:dyDescent="0.25">
      <c r="A65" s="88" t="s">
        <v>34</v>
      </c>
      <c r="B65" s="91">
        <v>50</v>
      </c>
      <c r="C65" s="9">
        <v>3.5</v>
      </c>
      <c r="D65" s="9">
        <v>2.8</v>
      </c>
      <c r="E65" s="9">
        <v>15.1</v>
      </c>
      <c r="F65" s="9">
        <v>102.4</v>
      </c>
      <c r="G65" s="92" t="s">
        <v>35</v>
      </c>
      <c r="H65" s="15" t="s">
        <v>36</v>
      </c>
    </row>
    <row r="66" spans="1:255" x14ac:dyDescent="0.25">
      <c r="A66" s="97" t="s">
        <v>37</v>
      </c>
      <c r="B66" s="76">
        <v>215</v>
      </c>
      <c r="C66" s="77">
        <v>7.0000000000000007E-2</v>
      </c>
      <c r="D66" s="77">
        <v>0.02</v>
      </c>
      <c r="E66" s="77">
        <v>15</v>
      </c>
      <c r="F66" s="77">
        <v>60</v>
      </c>
      <c r="G66" s="76" t="s">
        <v>38</v>
      </c>
      <c r="H66" s="34" t="s">
        <v>39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x14ac:dyDescent="0.3">
      <c r="A67" s="27" t="s">
        <v>26</v>
      </c>
      <c r="B67" s="2">
        <f>SUM(B65:B66)</f>
        <v>265</v>
      </c>
      <c r="C67" s="2">
        <f>SUM(C65:C66)</f>
        <v>3.57</v>
      </c>
      <c r="D67" s="2">
        <f>SUM(D65:D66)</f>
        <v>2.82</v>
      </c>
      <c r="E67" s="2">
        <f>SUM(E65:E66)</f>
        <v>30.1</v>
      </c>
      <c r="F67" s="2">
        <f>SUM(F65:F66)</f>
        <v>162.4</v>
      </c>
      <c r="G67" s="2"/>
      <c r="H67" s="2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4"/>
      <c r="FL67" s="54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  <c r="HU67" s="54"/>
      <c r="HV67" s="54"/>
      <c r="HW67" s="54"/>
      <c r="HX67" s="54"/>
      <c r="HY67" s="54"/>
      <c r="HZ67" s="54"/>
      <c r="IA67" s="54"/>
      <c r="IB67" s="54"/>
      <c r="IC67" s="54"/>
      <c r="ID67" s="54"/>
      <c r="IE67" s="54"/>
      <c r="IF67" s="54"/>
      <c r="IG67" s="54"/>
      <c r="IH67" s="54"/>
      <c r="II67" s="54"/>
      <c r="IJ67" s="54"/>
      <c r="IK67" s="54"/>
      <c r="IL67" s="54"/>
      <c r="IM67" s="54"/>
      <c r="IN67" s="54"/>
      <c r="IO67" s="54"/>
      <c r="IP67" s="54"/>
      <c r="IQ67" s="54"/>
      <c r="IR67" s="54"/>
      <c r="IS67" s="54"/>
      <c r="IT67" s="54"/>
      <c r="IU67" s="54"/>
    </row>
    <row r="68" spans="1:255" x14ac:dyDescent="0.3">
      <c r="A68" s="27" t="s">
        <v>120</v>
      </c>
      <c r="B68" s="2">
        <f>SUM(B63,B67)</f>
        <v>800</v>
      </c>
      <c r="C68" s="2">
        <f>SUM(C63,C67)</f>
        <v>22.400000000000002</v>
      </c>
      <c r="D68" s="2">
        <f>SUM(D63,D67)</f>
        <v>23.04</v>
      </c>
      <c r="E68" s="2">
        <f>SUM(E63,E67)</f>
        <v>98.240000000000009</v>
      </c>
      <c r="F68" s="2">
        <f>SUM(F63,F67)</f>
        <v>694.4</v>
      </c>
      <c r="G68" s="2"/>
      <c r="H68" s="2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  <c r="HU68" s="54"/>
      <c r="HV68" s="54"/>
      <c r="HW68" s="54"/>
      <c r="HX68" s="54"/>
      <c r="HY68" s="54"/>
      <c r="HZ68" s="54"/>
      <c r="IA68" s="54"/>
      <c r="IB68" s="54"/>
      <c r="IC68" s="54"/>
      <c r="ID68" s="54"/>
      <c r="IE68" s="54"/>
      <c r="IF68" s="54"/>
      <c r="IG68" s="54"/>
      <c r="IH68" s="54"/>
      <c r="II68" s="54"/>
      <c r="IJ68" s="54"/>
      <c r="IK68" s="54"/>
      <c r="IL68" s="54"/>
      <c r="IM68" s="54"/>
      <c r="IN68" s="54"/>
      <c r="IO68" s="54"/>
      <c r="IP68" s="54"/>
      <c r="IQ68" s="54"/>
      <c r="IR68" s="54"/>
      <c r="IS68" s="54"/>
      <c r="IT68" s="54"/>
      <c r="IU68" s="54"/>
    </row>
    <row r="69" spans="1:255" x14ac:dyDescent="0.3">
      <c r="A69" s="191" t="s">
        <v>69</v>
      </c>
      <c r="B69" s="192"/>
      <c r="C69" s="192"/>
      <c r="D69" s="192"/>
      <c r="E69" s="192"/>
      <c r="F69" s="192"/>
      <c r="G69" s="192"/>
      <c r="H69" s="193"/>
    </row>
    <row r="70" spans="1:255" ht="12.75" customHeight="1" x14ac:dyDescent="0.25">
      <c r="A70" s="2" t="s">
        <v>3</v>
      </c>
      <c r="B70" s="2" t="s">
        <v>4</v>
      </c>
      <c r="C70" s="3" t="s">
        <v>5</v>
      </c>
      <c r="D70" s="3" t="s">
        <v>6</v>
      </c>
      <c r="E70" s="3" t="s">
        <v>7</v>
      </c>
      <c r="F70" s="4" t="s">
        <v>8</v>
      </c>
      <c r="G70" s="80" t="s">
        <v>9</v>
      </c>
      <c r="H70" s="3" t="s">
        <v>10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x14ac:dyDescent="0.3">
      <c r="A71" s="186" t="s">
        <v>122</v>
      </c>
      <c r="B71" s="187"/>
      <c r="C71" s="190"/>
      <c r="D71" s="190"/>
      <c r="E71" s="190"/>
      <c r="F71" s="190"/>
      <c r="G71" s="187"/>
      <c r="H71" s="188"/>
    </row>
    <row r="72" spans="1:255" s="68" customFormat="1" ht="24" x14ac:dyDescent="0.25">
      <c r="A72" s="30" t="s">
        <v>93</v>
      </c>
      <c r="B72" s="32">
        <v>100</v>
      </c>
      <c r="C72" s="9">
        <v>1.41</v>
      </c>
      <c r="D72" s="9">
        <v>6.01</v>
      </c>
      <c r="E72" s="9">
        <v>8.26</v>
      </c>
      <c r="F72" s="9">
        <v>92.8</v>
      </c>
      <c r="G72" s="33" t="s">
        <v>94</v>
      </c>
      <c r="H72" s="11" t="s">
        <v>95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x14ac:dyDescent="0.3">
      <c r="A73" s="57" t="s">
        <v>70</v>
      </c>
      <c r="B73" s="32">
        <v>250</v>
      </c>
      <c r="C73" s="9">
        <v>18.3</v>
      </c>
      <c r="D73" s="9">
        <v>15.2</v>
      </c>
      <c r="E73" s="9">
        <v>21.7</v>
      </c>
      <c r="F73" s="9">
        <v>297.10000000000002</v>
      </c>
      <c r="G73" s="10" t="s">
        <v>71</v>
      </c>
      <c r="H73" s="59" t="s">
        <v>72</v>
      </c>
      <c r="L73" s="60"/>
      <c r="M73" s="61"/>
      <c r="N73" s="62"/>
    </row>
    <row r="74" spans="1:255" x14ac:dyDescent="0.25">
      <c r="A74" s="97" t="s">
        <v>37</v>
      </c>
      <c r="B74" s="76">
        <v>215</v>
      </c>
      <c r="C74" s="77">
        <v>7.0000000000000007E-2</v>
      </c>
      <c r="D74" s="77">
        <v>0.02</v>
      </c>
      <c r="E74" s="77">
        <v>15</v>
      </c>
      <c r="F74" s="77">
        <v>60</v>
      </c>
      <c r="G74" s="76" t="s">
        <v>38</v>
      </c>
      <c r="H74" s="34" t="s">
        <v>39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x14ac:dyDescent="0.3">
      <c r="A75" s="24" t="s">
        <v>101</v>
      </c>
      <c r="B75" s="25">
        <v>20</v>
      </c>
      <c r="C75" s="41">
        <v>1.6</v>
      </c>
      <c r="D75" s="41">
        <v>0.2</v>
      </c>
      <c r="E75" s="41">
        <v>10.199999999999999</v>
      </c>
      <c r="F75" s="41">
        <v>50</v>
      </c>
      <c r="G75" s="19" t="s">
        <v>24</v>
      </c>
      <c r="H75" s="26" t="s">
        <v>25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3"/>
      <c r="FY75" s="73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3"/>
      <c r="GN75" s="73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3"/>
      <c r="HC75" s="73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3"/>
      <c r="HR75" s="73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3"/>
      <c r="IG75" s="73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3"/>
    </row>
    <row r="76" spans="1:255" x14ac:dyDescent="0.3">
      <c r="A76" s="27" t="s">
        <v>26</v>
      </c>
      <c r="B76" s="2">
        <f>SUM(B72:B75)</f>
        <v>585</v>
      </c>
      <c r="C76" s="80">
        <f>SUM(C72:C75)</f>
        <v>21.380000000000003</v>
      </c>
      <c r="D76" s="80">
        <f>SUM(D72:D75)</f>
        <v>21.43</v>
      </c>
      <c r="E76" s="80">
        <f>SUM(E72:E75)</f>
        <v>55.16</v>
      </c>
      <c r="F76" s="80">
        <f>SUM(F72:F75)</f>
        <v>499.90000000000003</v>
      </c>
      <c r="G76" s="80"/>
      <c r="H76" s="80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4"/>
      <c r="EP76" s="54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  <c r="HU76" s="54"/>
      <c r="HV76" s="54"/>
      <c r="HW76" s="54"/>
      <c r="HX76" s="54"/>
      <c r="HY76" s="54"/>
      <c r="HZ76" s="54"/>
      <c r="IA76" s="54"/>
      <c r="IB76" s="54"/>
      <c r="IC76" s="54"/>
      <c r="ID76" s="54"/>
      <c r="IE76" s="54"/>
      <c r="IF76" s="54"/>
      <c r="IG76" s="54"/>
      <c r="IH76" s="54"/>
      <c r="II76" s="54"/>
      <c r="IJ76" s="54"/>
      <c r="IK76" s="54"/>
      <c r="IL76" s="54"/>
      <c r="IM76" s="54"/>
      <c r="IN76" s="54"/>
      <c r="IO76" s="54"/>
      <c r="IP76" s="54"/>
      <c r="IQ76" s="54"/>
      <c r="IR76" s="54"/>
      <c r="IS76" s="54"/>
      <c r="IT76" s="54"/>
      <c r="IU76" s="54"/>
    </row>
    <row r="77" spans="1:255" x14ac:dyDescent="0.3">
      <c r="A77" s="194" t="s">
        <v>126</v>
      </c>
      <c r="B77" s="194"/>
      <c r="C77" s="201"/>
      <c r="D77" s="201"/>
      <c r="E77" s="201"/>
      <c r="F77" s="201"/>
      <c r="G77" s="194"/>
      <c r="H77" s="19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4"/>
      <c r="EP77" s="54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  <c r="HU77" s="54"/>
      <c r="HV77" s="54"/>
      <c r="HW77" s="54"/>
      <c r="HX77" s="54"/>
      <c r="HY77" s="54"/>
      <c r="HZ77" s="54"/>
      <c r="IA77" s="54"/>
      <c r="IB77" s="54"/>
      <c r="IC77" s="54"/>
      <c r="ID77" s="54"/>
      <c r="IE77" s="54"/>
      <c r="IF77" s="54"/>
      <c r="IG77" s="54"/>
      <c r="IH77" s="54"/>
      <c r="II77" s="54"/>
      <c r="IJ77" s="54"/>
      <c r="IK77" s="54"/>
      <c r="IL77" s="54"/>
      <c r="IM77" s="54"/>
      <c r="IN77" s="54"/>
      <c r="IO77" s="54"/>
      <c r="IP77" s="54"/>
      <c r="IQ77" s="54"/>
      <c r="IR77" s="54"/>
      <c r="IS77" s="54"/>
      <c r="IT77" s="54"/>
      <c r="IU77" s="54"/>
    </row>
    <row r="78" spans="1:255" x14ac:dyDescent="0.25">
      <c r="A78" s="7" t="s">
        <v>108</v>
      </c>
      <c r="B78" s="87">
        <v>50</v>
      </c>
      <c r="C78" s="41">
        <v>3.95</v>
      </c>
      <c r="D78" s="41">
        <v>4.0599999999999996</v>
      </c>
      <c r="E78" s="41">
        <v>22.24</v>
      </c>
      <c r="F78" s="41">
        <v>141.5</v>
      </c>
      <c r="G78" s="83" t="s">
        <v>109</v>
      </c>
      <c r="H78" s="34" t="s">
        <v>110</v>
      </c>
    </row>
    <row r="79" spans="1:255" x14ac:dyDescent="0.25">
      <c r="A79" s="97" t="s">
        <v>37</v>
      </c>
      <c r="B79" s="76">
        <v>215</v>
      </c>
      <c r="C79" s="77">
        <v>7.0000000000000007E-2</v>
      </c>
      <c r="D79" s="77">
        <v>0.02</v>
      </c>
      <c r="E79" s="77">
        <v>15</v>
      </c>
      <c r="F79" s="77">
        <v>60</v>
      </c>
      <c r="G79" s="76" t="s">
        <v>38</v>
      </c>
      <c r="H79" s="34" t="s">
        <v>39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x14ac:dyDescent="0.3">
      <c r="A80" s="27" t="s">
        <v>26</v>
      </c>
      <c r="B80" s="2">
        <f>SUM(B78:B79)</f>
        <v>265</v>
      </c>
      <c r="C80" s="2">
        <f>SUM(C78:C79)</f>
        <v>4.0200000000000005</v>
      </c>
      <c r="D80" s="2">
        <f>SUM(D78:D79)</f>
        <v>4.0799999999999992</v>
      </c>
      <c r="E80" s="2">
        <f>SUM(E78:E79)</f>
        <v>37.239999999999995</v>
      </c>
      <c r="F80" s="2">
        <f>SUM(F78:F79)</f>
        <v>201.5</v>
      </c>
      <c r="G80" s="2"/>
      <c r="H80" s="2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/>
      <c r="IN80" s="54"/>
      <c r="IO80" s="54"/>
      <c r="IP80" s="54"/>
      <c r="IQ80" s="54"/>
      <c r="IR80" s="54"/>
      <c r="IS80" s="54"/>
      <c r="IT80" s="54"/>
      <c r="IU80" s="54"/>
    </row>
    <row r="81" spans="1:255" x14ac:dyDescent="0.3">
      <c r="A81" s="27" t="s">
        <v>120</v>
      </c>
      <c r="B81" s="2">
        <f>SUM(B76,B80)</f>
        <v>850</v>
      </c>
      <c r="C81" s="2">
        <f>SUM(C76,C80)</f>
        <v>25.400000000000002</v>
      </c>
      <c r="D81" s="2">
        <f>SUM(D76,D80)</f>
        <v>25.509999999999998</v>
      </c>
      <c r="E81" s="2">
        <f>SUM(E76,E80)</f>
        <v>92.399999999999991</v>
      </c>
      <c r="F81" s="2">
        <f>SUM(F76,F80)</f>
        <v>701.40000000000009</v>
      </c>
      <c r="G81" s="2"/>
      <c r="H81" s="2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/>
      <c r="IN81" s="54"/>
      <c r="IO81" s="54"/>
      <c r="IP81" s="54"/>
      <c r="IQ81" s="54"/>
      <c r="IR81" s="54"/>
      <c r="IS81" s="54"/>
      <c r="IT81" s="54"/>
      <c r="IU81" s="54"/>
    </row>
    <row r="82" spans="1:255" ht="13.8" x14ac:dyDescent="0.3">
      <c r="A82" s="196" t="s">
        <v>73</v>
      </c>
      <c r="B82" s="197"/>
      <c r="C82" s="197"/>
      <c r="D82" s="197"/>
      <c r="E82" s="197"/>
      <c r="F82" s="197"/>
      <c r="G82" s="197"/>
      <c r="H82" s="198"/>
    </row>
    <row r="83" spans="1:255" x14ac:dyDescent="0.3">
      <c r="A83" s="191" t="s">
        <v>2</v>
      </c>
      <c r="B83" s="192"/>
      <c r="C83" s="192"/>
      <c r="D83" s="192"/>
      <c r="E83" s="192"/>
      <c r="F83" s="192"/>
      <c r="G83" s="192"/>
      <c r="H83" s="193"/>
    </row>
    <row r="84" spans="1:255" ht="12" customHeight="1" x14ac:dyDescent="0.25">
      <c r="A84" s="2" t="s">
        <v>3</v>
      </c>
      <c r="B84" s="2" t="s">
        <v>4</v>
      </c>
      <c r="C84" s="3" t="s">
        <v>5</v>
      </c>
      <c r="D84" s="3" t="s">
        <v>6</v>
      </c>
      <c r="E84" s="3" t="s">
        <v>7</v>
      </c>
      <c r="F84" s="4" t="s">
        <v>8</v>
      </c>
      <c r="G84" s="80" t="s">
        <v>9</v>
      </c>
      <c r="H84" s="3" t="s">
        <v>10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x14ac:dyDescent="0.3">
      <c r="A85" s="186" t="s">
        <v>122</v>
      </c>
      <c r="B85" s="187"/>
      <c r="C85" s="190"/>
      <c r="D85" s="190"/>
      <c r="E85" s="190"/>
      <c r="F85" s="190"/>
      <c r="G85" s="187"/>
      <c r="H85" s="188"/>
    </row>
    <row r="86" spans="1:255" ht="12.75" customHeight="1" x14ac:dyDescent="0.25">
      <c r="A86" s="7" t="s">
        <v>43</v>
      </c>
      <c r="B86" s="8">
        <v>50</v>
      </c>
      <c r="C86" s="47">
        <v>0.55000000000000004</v>
      </c>
      <c r="D86" s="47">
        <v>0.1</v>
      </c>
      <c r="E86" s="47">
        <v>1.9</v>
      </c>
      <c r="F86" s="47">
        <v>11</v>
      </c>
      <c r="G86" s="10" t="s">
        <v>44</v>
      </c>
      <c r="H86" s="39" t="s">
        <v>45</v>
      </c>
    </row>
    <row r="87" spans="1:255" s="16" customFormat="1" ht="13.5" customHeight="1" x14ac:dyDescent="0.25">
      <c r="A87" s="35" t="s">
        <v>74</v>
      </c>
      <c r="B87" s="12">
        <v>100</v>
      </c>
      <c r="C87" s="9">
        <v>17.600000000000001</v>
      </c>
      <c r="D87" s="9">
        <v>7.25</v>
      </c>
      <c r="E87" s="9">
        <v>13</v>
      </c>
      <c r="F87" s="9">
        <v>191.6</v>
      </c>
      <c r="G87" s="63" t="s">
        <v>75</v>
      </c>
      <c r="H87" s="45" t="s">
        <v>76</v>
      </c>
    </row>
    <row r="88" spans="1:255" ht="24" x14ac:dyDescent="0.3">
      <c r="A88" s="17" t="s">
        <v>127</v>
      </c>
      <c r="B88" s="8">
        <v>180</v>
      </c>
      <c r="C88" s="84">
        <v>4.38</v>
      </c>
      <c r="D88" s="84">
        <v>6.44</v>
      </c>
      <c r="E88" s="84">
        <v>44.02</v>
      </c>
      <c r="F88" s="84">
        <v>251.64</v>
      </c>
      <c r="G88" s="77" t="s">
        <v>77</v>
      </c>
      <c r="H88" s="85" t="s">
        <v>78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</row>
    <row r="89" spans="1:255" x14ac:dyDescent="0.25">
      <c r="A89" s="97" t="s">
        <v>37</v>
      </c>
      <c r="B89" s="76">
        <v>215</v>
      </c>
      <c r="C89" s="77">
        <v>7.0000000000000007E-2</v>
      </c>
      <c r="D89" s="77">
        <v>0.02</v>
      </c>
      <c r="E89" s="77">
        <v>15</v>
      </c>
      <c r="F89" s="77">
        <v>60</v>
      </c>
      <c r="G89" s="76" t="s">
        <v>38</v>
      </c>
      <c r="H89" s="34" t="s">
        <v>39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x14ac:dyDescent="0.3">
      <c r="A90" s="24" t="s">
        <v>101</v>
      </c>
      <c r="B90" s="25">
        <v>20</v>
      </c>
      <c r="C90" s="41">
        <v>1.6</v>
      </c>
      <c r="D90" s="41">
        <v>0.2</v>
      </c>
      <c r="E90" s="41">
        <v>10.199999999999999</v>
      </c>
      <c r="F90" s="41">
        <v>50</v>
      </c>
      <c r="G90" s="19" t="s">
        <v>24</v>
      </c>
      <c r="H90" s="26" t="s">
        <v>25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3"/>
      <c r="FG90" s="73"/>
      <c r="FH90" s="73"/>
      <c r="FI90" s="73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3"/>
      <c r="FU90" s="73"/>
      <c r="FV90" s="73"/>
      <c r="FW90" s="73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3"/>
      <c r="GI90" s="73"/>
      <c r="GJ90" s="73"/>
      <c r="GK90" s="73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3"/>
      <c r="GW90" s="73"/>
      <c r="GX90" s="73"/>
      <c r="GY90" s="73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3"/>
      <c r="HK90" s="73"/>
      <c r="HL90" s="73"/>
      <c r="HM90" s="73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3"/>
      <c r="HY90" s="73"/>
      <c r="HZ90" s="73"/>
      <c r="IA90" s="73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3"/>
      <c r="IM90" s="73"/>
      <c r="IN90" s="73"/>
      <c r="IO90" s="73"/>
      <c r="IP90" s="73"/>
      <c r="IQ90" s="73"/>
      <c r="IR90" s="73"/>
      <c r="IS90" s="73"/>
      <c r="IT90" s="73"/>
      <c r="IU90" s="73"/>
    </row>
    <row r="91" spans="1:255" x14ac:dyDescent="0.3">
      <c r="A91" s="27" t="s">
        <v>26</v>
      </c>
      <c r="B91" s="2">
        <f>SUM(B86:B90)</f>
        <v>565</v>
      </c>
      <c r="C91" s="80">
        <f>SUM(C86:C90)</f>
        <v>24.200000000000003</v>
      </c>
      <c r="D91" s="80">
        <f>SUM(D86:D90)</f>
        <v>14.009999999999998</v>
      </c>
      <c r="E91" s="80">
        <f>SUM(E86:E90)</f>
        <v>84.12</v>
      </c>
      <c r="F91" s="80">
        <f>SUM(F86:F90)</f>
        <v>564.24</v>
      </c>
      <c r="G91" s="80"/>
      <c r="H91" s="80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  <c r="HG91" s="54"/>
      <c r="HH91" s="54"/>
      <c r="HI91" s="54"/>
      <c r="HJ91" s="54"/>
      <c r="HK91" s="54"/>
      <c r="HL91" s="54"/>
      <c r="HM91" s="54"/>
      <c r="HN91" s="54"/>
      <c r="HO91" s="54"/>
      <c r="HP91" s="54"/>
      <c r="HQ91" s="54"/>
      <c r="HR91" s="54"/>
      <c r="HS91" s="54"/>
      <c r="HT91" s="54"/>
      <c r="HU91" s="54"/>
      <c r="HV91" s="54"/>
      <c r="HW91" s="54"/>
      <c r="HX91" s="54"/>
      <c r="HY91" s="54"/>
      <c r="HZ91" s="54"/>
      <c r="IA91" s="54"/>
      <c r="IB91" s="54"/>
      <c r="IC91" s="54"/>
      <c r="ID91" s="54"/>
      <c r="IE91" s="54"/>
      <c r="IF91" s="54"/>
      <c r="IG91" s="54"/>
      <c r="IH91" s="54"/>
      <c r="II91" s="54"/>
      <c r="IJ91" s="54"/>
      <c r="IK91" s="54"/>
      <c r="IL91" s="54"/>
      <c r="IM91" s="54"/>
      <c r="IN91" s="54"/>
      <c r="IO91" s="54"/>
      <c r="IP91" s="54"/>
      <c r="IQ91" s="54"/>
      <c r="IR91" s="54"/>
      <c r="IS91" s="54"/>
      <c r="IT91" s="54"/>
      <c r="IU91" s="54"/>
    </row>
    <row r="92" spans="1:255" x14ac:dyDescent="0.3">
      <c r="A92" s="194" t="s">
        <v>126</v>
      </c>
      <c r="B92" s="194"/>
      <c r="C92" s="201"/>
      <c r="D92" s="201"/>
      <c r="E92" s="201"/>
      <c r="F92" s="201"/>
      <c r="G92" s="194"/>
      <c r="H92" s="19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4"/>
      <c r="FL92" s="54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4"/>
      <c r="GH92" s="54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4"/>
      <c r="HD92" s="54"/>
      <c r="HE92" s="54"/>
      <c r="HF92" s="54"/>
      <c r="HG92" s="54"/>
      <c r="HH92" s="54"/>
      <c r="HI92" s="54"/>
      <c r="HJ92" s="54"/>
      <c r="HK92" s="54"/>
      <c r="HL92" s="54"/>
      <c r="HM92" s="54"/>
      <c r="HN92" s="54"/>
      <c r="HO92" s="54"/>
      <c r="HP92" s="54"/>
      <c r="HQ92" s="54"/>
      <c r="HR92" s="54"/>
      <c r="HS92" s="54"/>
      <c r="HT92" s="54"/>
      <c r="HU92" s="54"/>
      <c r="HV92" s="54"/>
      <c r="HW92" s="54"/>
      <c r="HX92" s="54"/>
      <c r="HY92" s="54"/>
      <c r="HZ92" s="54"/>
      <c r="IA92" s="54"/>
      <c r="IB92" s="54"/>
      <c r="IC92" s="54"/>
      <c r="ID92" s="54"/>
      <c r="IE92" s="54"/>
      <c r="IF92" s="54"/>
      <c r="IG92" s="54"/>
      <c r="IH92" s="54"/>
      <c r="II92" s="54"/>
      <c r="IJ92" s="54"/>
      <c r="IK92" s="54"/>
      <c r="IL92" s="54"/>
      <c r="IM92" s="54"/>
      <c r="IN92" s="54"/>
      <c r="IO92" s="54"/>
      <c r="IP92" s="54"/>
      <c r="IQ92" s="54"/>
      <c r="IR92" s="54"/>
      <c r="IS92" s="54"/>
      <c r="IT92" s="54"/>
      <c r="IU92" s="54"/>
    </row>
    <row r="93" spans="1:255" s="68" customFormat="1" x14ac:dyDescent="0.25">
      <c r="A93" s="17" t="s">
        <v>79</v>
      </c>
      <c r="B93" s="25">
        <v>50</v>
      </c>
      <c r="C93" s="9">
        <v>5.15</v>
      </c>
      <c r="D93" s="9">
        <v>8.4</v>
      </c>
      <c r="E93" s="9">
        <v>40.880000000000003</v>
      </c>
      <c r="F93" s="9">
        <v>219.57</v>
      </c>
      <c r="G93" s="55" t="s">
        <v>80</v>
      </c>
      <c r="H93" s="64" t="s">
        <v>81</v>
      </c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  <c r="EB93" s="56"/>
      <c r="EC93" s="56"/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6"/>
      <c r="EO93" s="56"/>
      <c r="EP93" s="56"/>
      <c r="EQ93" s="56"/>
      <c r="ER93" s="56"/>
      <c r="ES93" s="56"/>
      <c r="ET93" s="56"/>
      <c r="EU93" s="56"/>
      <c r="EV93" s="56"/>
      <c r="EW93" s="56"/>
      <c r="EX93" s="56"/>
      <c r="EY93" s="56"/>
      <c r="EZ93" s="56"/>
      <c r="FA93" s="56"/>
      <c r="FB93" s="56"/>
      <c r="FC93" s="56"/>
      <c r="FD93" s="56"/>
      <c r="FE93" s="56"/>
      <c r="FF93" s="56"/>
      <c r="FG93" s="56"/>
      <c r="FH93" s="56"/>
      <c r="FI93" s="56"/>
      <c r="FJ93" s="56"/>
      <c r="FK93" s="56"/>
      <c r="FL93" s="56"/>
      <c r="FM93" s="56"/>
      <c r="FN93" s="56"/>
      <c r="FO93" s="56"/>
      <c r="FP93" s="56"/>
      <c r="FQ93" s="56"/>
      <c r="FR93" s="56"/>
      <c r="FS93" s="56"/>
      <c r="FT93" s="56"/>
      <c r="FU93" s="56"/>
      <c r="FV93" s="56"/>
      <c r="FW93" s="56"/>
      <c r="FX93" s="56"/>
      <c r="FY93" s="56"/>
      <c r="FZ93" s="56"/>
      <c r="GA93" s="56"/>
      <c r="GB93" s="56"/>
      <c r="GC93" s="56"/>
      <c r="GD93" s="56"/>
      <c r="GE93" s="56"/>
      <c r="GF93" s="56"/>
      <c r="GG93" s="56"/>
      <c r="GH93" s="56"/>
      <c r="GI93" s="56"/>
      <c r="GJ93" s="56"/>
      <c r="GK93" s="56"/>
      <c r="GL93" s="56"/>
      <c r="GM93" s="56"/>
      <c r="GN93" s="56"/>
      <c r="GO93" s="56"/>
      <c r="GP93" s="56"/>
      <c r="GQ93" s="56"/>
      <c r="GR93" s="56"/>
      <c r="GS93" s="56"/>
      <c r="GT93" s="56"/>
      <c r="GU93" s="56"/>
      <c r="GV93" s="56"/>
      <c r="GW93" s="56"/>
      <c r="GX93" s="56"/>
      <c r="GY93" s="56"/>
      <c r="GZ93" s="56"/>
      <c r="HA93" s="56"/>
      <c r="HB93" s="56"/>
      <c r="HC93" s="56"/>
      <c r="HD93" s="56"/>
      <c r="HE93" s="56"/>
      <c r="HF93" s="56"/>
      <c r="HG93" s="56"/>
      <c r="HH93" s="56"/>
      <c r="HI93" s="56"/>
      <c r="HJ93" s="56"/>
      <c r="HK93" s="56"/>
      <c r="HL93" s="56"/>
      <c r="HM93" s="56"/>
      <c r="HN93" s="56"/>
      <c r="HO93" s="56"/>
      <c r="HP93" s="56"/>
      <c r="HQ93" s="56"/>
      <c r="HR93" s="56"/>
      <c r="HS93" s="56"/>
      <c r="HT93" s="56"/>
      <c r="HU93" s="56"/>
      <c r="HV93" s="56"/>
      <c r="HW93" s="56"/>
      <c r="HX93" s="56"/>
      <c r="HY93" s="56"/>
      <c r="HZ93" s="56"/>
      <c r="IA93" s="56"/>
      <c r="IB93" s="56"/>
      <c r="IC93" s="56"/>
      <c r="ID93" s="56"/>
      <c r="IE93" s="56"/>
      <c r="IF93" s="56"/>
      <c r="IG93" s="56"/>
      <c r="IH93" s="56"/>
      <c r="II93" s="56"/>
      <c r="IJ93" s="56"/>
      <c r="IK93" s="56"/>
      <c r="IL93" s="56"/>
      <c r="IM93" s="56"/>
      <c r="IN93" s="56"/>
      <c r="IO93" s="56"/>
      <c r="IP93" s="56"/>
      <c r="IQ93" s="56"/>
      <c r="IR93" s="56"/>
      <c r="IS93" s="56"/>
      <c r="IT93" s="56"/>
      <c r="IU93" s="56"/>
    </row>
    <row r="94" spans="1:255" x14ac:dyDescent="0.25">
      <c r="A94" s="97" t="s">
        <v>37</v>
      </c>
      <c r="B94" s="76">
        <v>215</v>
      </c>
      <c r="C94" s="77">
        <v>7.0000000000000007E-2</v>
      </c>
      <c r="D94" s="77">
        <v>0.02</v>
      </c>
      <c r="E94" s="77">
        <v>15</v>
      </c>
      <c r="F94" s="77">
        <v>60</v>
      </c>
      <c r="G94" s="76" t="s">
        <v>38</v>
      </c>
      <c r="H94" s="34" t="s">
        <v>39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x14ac:dyDescent="0.3">
      <c r="A95" s="27" t="s">
        <v>26</v>
      </c>
      <c r="B95" s="2">
        <f>SUM(B93:B94)</f>
        <v>265</v>
      </c>
      <c r="C95" s="2">
        <f>SUM(C93:C94)</f>
        <v>5.2200000000000006</v>
      </c>
      <c r="D95" s="2">
        <f>SUM(D93:D94)</f>
        <v>8.42</v>
      </c>
      <c r="E95" s="2">
        <f>SUM(E93:E94)</f>
        <v>55.88</v>
      </c>
      <c r="F95" s="2">
        <f>SUM(F93:F94)</f>
        <v>279.57</v>
      </c>
      <c r="G95" s="2"/>
      <c r="H95" s="2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  <c r="GT95" s="54"/>
      <c r="GU95" s="54"/>
      <c r="GV95" s="54"/>
      <c r="GW95" s="54"/>
      <c r="GX95" s="54"/>
      <c r="GY95" s="54"/>
      <c r="GZ95" s="54"/>
      <c r="HA95" s="54"/>
      <c r="HB95" s="54"/>
      <c r="HC95" s="54"/>
      <c r="HD95" s="54"/>
      <c r="HE95" s="54"/>
      <c r="HF95" s="54"/>
      <c r="HG95" s="54"/>
      <c r="HH95" s="54"/>
      <c r="HI95" s="54"/>
      <c r="HJ95" s="54"/>
      <c r="HK95" s="54"/>
      <c r="HL95" s="54"/>
      <c r="HM95" s="54"/>
      <c r="HN95" s="54"/>
      <c r="HO95" s="54"/>
      <c r="HP95" s="54"/>
      <c r="HQ95" s="54"/>
      <c r="HR95" s="54"/>
      <c r="HS95" s="54"/>
      <c r="HT95" s="54"/>
      <c r="HU95" s="54"/>
      <c r="HV95" s="54"/>
      <c r="HW95" s="54"/>
      <c r="HX95" s="54"/>
      <c r="HY95" s="54"/>
      <c r="HZ95" s="54"/>
      <c r="IA95" s="54"/>
      <c r="IB95" s="54"/>
      <c r="IC95" s="54"/>
      <c r="ID95" s="54"/>
      <c r="IE95" s="54"/>
      <c r="IF95" s="54"/>
      <c r="IG95" s="54"/>
      <c r="IH95" s="54"/>
      <c r="II95" s="54"/>
      <c r="IJ95" s="54"/>
      <c r="IK95" s="54"/>
      <c r="IL95" s="54"/>
      <c r="IM95" s="54"/>
      <c r="IN95" s="54"/>
      <c r="IO95" s="54"/>
      <c r="IP95" s="54"/>
      <c r="IQ95" s="54"/>
      <c r="IR95" s="54"/>
      <c r="IS95" s="54"/>
      <c r="IT95" s="54"/>
      <c r="IU95" s="54"/>
    </row>
    <row r="96" spans="1:255" x14ac:dyDescent="0.3">
      <c r="A96" s="27" t="s">
        <v>120</v>
      </c>
      <c r="B96" s="2">
        <f>SUM(B91,B95)</f>
        <v>830</v>
      </c>
      <c r="C96" s="2">
        <f>SUM(C91,C95)</f>
        <v>29.42</v>
      </c>
      <c r="D96" s="2">
        <f>SUM(D91,D95)</f>
        <v>22.43</v>
      </c>
      <c r="E96" s="2">
        <f>SUM(E91,E95)</f>
        <v>140</v>
      </c>
      <c r="F96" s="2">
        <f>SUM(F91,F95)</f>
        <v>843.81</v>
      </c>
      <c r="G96" s="2"/>
      <c r="H96" s="2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  <c r="EI96" s="54"/>
      <c r="EJ96" s="54"/>
      <c r="EK96" s="54"/>
      <c r="EL96" s="54"/>
      <c r="EM96" s="54"/>
      <c r="EN96" s="54"/>
      <c r="EO96" s="54"/>
      <c r="EP96" s="54"/>
      <c r="EQ96" s="54"/>
      <c r="ER96" s="54"/>
      <c r="ES96" s="54"/>
      <c r="ET96" s="54"/>
      <c r="EU96" s="54"/>
      <c r="EV96" s="54"/>
      <c r="EW96" s="54"/>
      <c r="EX96" s="54"/>
      <c r="EY96" s="54"/>
      <c r="EZ96" s="54"/>
      <c r="FA96" s="54"/>
      <c r="FB96" s="54"/>
      <c r="FC96" s="54"/>
      <c r="FD96" s="54"/>
      <c r="FE96" s="54"/>
      <c r="FF96" s="54"/>
      <c r="FG96" s="54"/>
      <c r="FH96" s="54"/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/>
      <c r="FT96" s="54"/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/>
      <c r="GG96" s="54"/>
      <c r="GH96" s="54"/>
      <c r="GI96" s="54"/>
      <c r="GJ96" s="54"/>
      <c r="GK96" s="54"/>
      <c r="GL96" s="54"/>
      <c r="GM96" s="54"/>
      <c r="GN96" s="54"/>
      <c r="GO96" s="54"/>
      <c r="GP96" s="54"/>
      <c r="GQ96" s="54"/>
      <c r="GR96" s="54"/>
      <c r="GS96" s="54"/>
      <c r="GT96" s="54"/>
      <c r="GU96" s="54"/>
      <c r="GV96" s="54"/>
      <c r="GW96" s="54"/>
      <c r="GX96" s="54"/>
      <c r="GY96" s="54"/>
      <c r="GZ96" s="54"/>
      <c r="HA96" s="54"/>
      <c r="HB96" s="54"/>
      <c r="HC96" s="54"/>
      <c r="HD96" s="54"/>
      <c r="HE96" s="54"/>
      <c r="HF96" s="54"/>
      <c r="HG96" s="54"/>
      <c r="HH96" s="54"/>
      <c r="HI96" s="54"/>
      <c r="HJ96" s="54"/>
      <c r="HK96" s="54"/>
      <c r="HL96" s="54"/>
      <c r="HM96" s="54"/>
      <c r="HN96" s="54"/>
      <c r="HO96" s="54"/>
      <c r="HP96" s="54"/>
      <c r="HQ96" s="54"/>
      <c r="HR96" s="54"/>
      <c r="HS96" s="54"/>
      <c r="HT96" s="54"/>
      <c r="HU96" s="54"/>
      <c r="HV96" s="54"/>
      <c r="HW96" s="54"/>
      <c r="HX96" s="54"/>
      <c r="HY96" s="54"/>
      <c r="HZ96" s="54"/>
      <c r="IA96" s="54"/>
      <c r="IB96" s="54"/>
      <c r="IC96" s="54"/>
      <c r="ID96" s="54"/>
      <c r="IE96" s="54"/>
      <c r="IF96" s="54"/>
      <c r="IG96" s="54"/>
      <c r="IH96" s="54"/>
      <c r="II96" s="54"/>
      <c r="IJ96" s="54"/>
      <c r="IK96" s="54"/>
      <c r="IL96" s="54"/>
      <c r="IM96" s="54"/>
      <c r="IN96" s="54"/>
      <c r="IO96" s="54"/>
      <c r="IP96" s="54"/>
      <c r="IQ96" s="54"/>
      <c r="IR96" s="54"/>
      <c r="IS96" s="54"/>
      <c r="IT96" s="54"/>
      <c r="IU96" s="54"/>
    </row>
    <row r="97" spans="1:256" x14ac:dyDescent="0.3">
      <c r="A97" s="191" t="s">
        <v>27</v>
      </c>
      <c r="B97" s="192"/>
      <c r="C97" s="192"/>
      <c r="D97" s="192"/>
      <c r="E97" s="192"/>
      <c r="F97" s="192"/>
      <c r="G97" s="192"/>
      <c r="H97" s="193"/>
    </row>
    <row r="98" spans="1:256" ht="13.5" customHeight="1" x14ac:dyDescent="0.25">
      <c r="A98" s="2" t="s">
        <v>3</v>
      </c>
      <c r="B98" s="2" t="s">
        <v>4</v>
      </c>
      <c r="C98" s="3" t="s">
        <v>5</v>
      </c>
      <c r="D98" s="3" t="s">
        <v>6</v>
      </c>
      <c r="E98" s="3" t="s">
        <v>7</v>
      </c>
      <c r="F98" s="4" t="s">
        <v>8</v>
      </c>
      <c r="G98" s="80" t="s">
        <v>9</v>
      </c>
      <c r="H98" s="3" t="s">
        <v>10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6" x14ac:dyDescent="0.3">
      <c r="A99" s="186" t="s">
        <v>122</v>
      </c>
      <c r="B99" s="187"/>
      <c r="C99" s="190"/>
      <c r="D99" s="190"/>
      <c r="E99" s="190"/>
      <c r="F99" s="190"/>
      <c r="G99" s="187"/>
      <c r="H99" s="188"/>
    </row>
    <row r="100" spans="1:256" x14ac:dyDescent="0.25">
      <c r="A100" s="110" t="s">
        <v>252</v>
      </c>
      <c r="B100" s="32">
        <v>100</v>
      </c>
      <c r="C100" s="47">
        <v>1.27</v>
      </c>
      <c r="D100" s="47">
        <v>10.3</v>
      </c>
      <c r="E100" s="47">
        <v>6.24</v>
      </c>
      <c r="F100" s="47">
        <v>122.05</v>
      </c>
      <c r="G100" s="10" t="s">
        <v>261</v>
      </c>
      <c r="H100" s="34" t="s">
        <v>260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spans="1:256" customFormat="1" ht="14.4" x14ac:dyDescent="0.3">
      <c r="A101" s="35" t="s">
        <v>123</v>
      </c>
      <c r="B101" s="69">
        <v>250</v>
      </c>
      <c r="C101" s="13">
        <v>16.91</v>
      </c>
      <c r="D101" s="13">
        <v>19.899999999999999</v>
      </c>
      <c r="E101" s="13">
        <v>42.64</v>
      </c>
      <c r="F101" s="13">
        <v>418</v>
      </c>
      <c r="G101" s="36" t="s">
        <v>124</v>
      </c>
      <c r="H101" s="35" t="s">
        <v>125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</row>
    <row r="102" spans="1:256" x14ac:dyDescent="0.25">
      <c r="A102" s="97" t="s">
        <v>37</v>
      </c>
      <c r="B102" s="76">
        <v>215</v>
      </c>
      <c r="C102" s="77">
        <v>7.0000000000000007E-2</v>
      </c>
      <c r="D102" s="77">
        <v>0.02</v>
      </c>
      <c r="E102" s="77">
        <v>15</v>
      </c>
      <c r="F102" s="77">
        <v>60</v>
      </c>
      <c r="G102" s="76" t="s">
        <v>38</v>
      </c>
      <c r="H102" s="34" t="s">
        <v>39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6" x14ac:dyDescent="0.3">
      <c r="A103" s="24" t="s">
        <v>40</v>
      </c>
      <c r="B103" s="78">
        <v>20</v>
      </c>
      <c r="C103" s="79">
        <v>1.3</v>
      </c>
      <c r="D103" s="79">
        <v>0.2</v>
      </c>
      <c r="E103" s="79">
        <v>8.6</v>
      </c>
      <c r="F103" s="79">
        <v>43</v>
      </c>
      <c r="G103" s="66" t="s">
        <v>24</v>
      </c>
      <c r="H103" s="17" t="s">
        <v>41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3"/>
      <c r="BY103" s="73"/>
      <c r="BZ103" s="73"/>
      <c r="CA103" s="73"/>
      <c r="CB103" s="73"/>
      <c r="CC103" s="73"/>
      <c r="CD103" s="73"/>
      <c r="CE103" s="73"/>
      <c r="CF103" s="73"/>
      <c r="CG103" s="73"/>
      <c r="CH103" s="73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73"/>
      <c r="DF103" s="73"/>
      <c r="DG103" s="73"/>
      <c r="DH103" s="73"/>
      <c r="DI103" s="73"/>
      <c r="DJ103" s="73"/>
      <c r="DK103" s="73"/>
      <c r="DL103" s="73"/>
      <c r="DM103" s="73"/>
      <c r="DN103" s="73"/>
      <c r="DO103" s="73"/>
      <c r="DP103" s="73"/>
      <c r="DQ103" s="73"/>
      <c r="DR103" s="73"/>
      <c r="DS103" s="73"/>
      <c r="DT103" s="73"/>
      <c r="DU103" s="73"/>
      <c r="DV103" s="73"/>
      <c r="DW103" s="73"/>
      <c r="DX103" s="73"/>
      <c r="DY103" s="73"/>
      <c r="DZ103" s="73"/>
      <c r="EA103" s="73"/>
      <c r="EB103" s="73"/>
      <c r="EC103" s="73"/>
      <c r="ED103" s="73"/>
      <c r="EE103" s="73"/>
      <c r="EF103" s="73"/>
      <c r="EG103" s="73"/>
      <c r="EH103" s="73"/>
      <c r="EI103" s="73"/>
      <c r="EJ103" s="73"/>
      <c r="EK103" s="73"/>
      <c r="EL103" s="73"/>
      <c r="EM103" s="73"/>
      <c r="EN103" s="73"/>
      <c r="EO103" s="73"/>
      <c r="EP103" s="73"/>
      <c r="EQ103" s="73"/>
      <c r="ER103" s="73"/>
      <c r="ES103" s="73"/>
      <c r="ET103" s="73"/>
      <c r="EU103" s="73"/>
      <c r="EV103" s="73"/>
      <c r="EW103" s="73"/>
      <c r="EX103" s="73"/>
      <c r="EY103" s="73"/>
      <c r="EZ103" s="73"/>
      <c r="FA103" s="73"/>
      <c r="FB103" s="73"/>
      <c r="FC103" s="73"/>
      <c r="FD103" s="73"/>
      <c r="FE103" s="73"/>
      <c r="FF103" s="73"/>
      <c r="FG103" s="73"/>
      <c r="FH103" s="73"/>
      <c r="FI103" s="73"/>
      <c r="FJ103" s="73"/>
      <c r="FK103" s="73"/>
      <c r="FL103" s="73"/>
      <c r="FM103" s="73"/>
      <c r="FN103" s="73"/>
      <c r="FO103" s="73"/>
      <c r="FP103" s="73"/>
      <c r="FQ103" s="73"/>
      <c r="FR103" s="73"/>
      <c r="FS103" s="73"/>
      <c r="FT103" s="73"/>
      <c r="FU103" s="73"/>
      <c r="FV103" s="73"/>
      <c r="FW103" s="73"/>
      <c r="FX103" s="73"/>
      <c r="FY103" s="73"/>
      <c r="FZ103" s="73"/>
      <c r="GA103" s="73"/>
      <c r="GB103" s="73"/>
      <c r="GC103" s="73"/>
      <c r="GD103" s="73"/>
      <c r="GE103" s="73"/>
      <c r="GF103" s="73"/>
      <c r="GG103" s="73"/>
      <c r="GH103" s="73"/>
      <c r="GI103" s="73"/>
      <c r="GJ103" s="73"/>
      <c r="GK103" s="73"/>
      <c r="GL103" s="73"/>
      <c r="GM103" s="73"/>
      <c r="GN103" s="73"/>
      <c r="GO103" s="73"/>
      <c r="GP103" s="73"/>
      <c r="GQ103" s="73"/>
      <c r="GR103" s="73"/>
      <c r="GS103" s="73"/>
      <c r="GT103" s="73"/>
      <c r="GU103" s="73"/>
      <c r="GV103" s="73"/>
      <c r="GW103" s="73"/>
      <c r="GX103" s="73"/>
      <c r="GY103" s="73"/>
      <c r="GZ103" s="73"/>
      <c r="HA103" s="73"/>
      <c r="HB103" s="73"/>
      <c r="HC103" s="73"/>
      <c r="HD103" s="73"/>
      <c r="HE103" s="73"/>
      <c r="HF103" s="73"/>
      <c r="HG103" s="73"/>
      <c r="HH103" s="73"/>
      <c r="HI103" s="73"/>
      <c r="HJ103" s="73"/>
      <c r="HK103" s="73"/>
      <c r="HL103" s="73"/>
      <c r="HM103" s="73"/>
      <c r="HN103" s="73"/>
      <c r="HO103" s="73"/>
      <c r="HP103" s="73"/>
      <c r="HQ103" s="73"/>
      <c r="HR103" s="73"/>
      <c r="HS103" s="73"/>
      <c r="HT103" s="73"/>
      <c r="HU103" s="73"/>
      <c r="HV103" s="73"/>
      <c r="HW103" s="73"/>
      <c r="HX103" s="73"/>
      <c r="HY103" s="73"/>
      <c r="HZ103" s="73"/>
      <c r="IA103" s="73"/>
      <c r="IB103" s="73"/>
      <c r="IC103" s="73"/>
      <c r="ID103" s="73"/>
      <c r="IE103" s="73"/>
      <c r="IF103" s="73"/>
      <c r="IG103" s="73"/>
      <c r="IH103" s="73"/>
      <c r="II103" s="73"/>
      <c r="IJ103" s="73"/>
      <c r="IK103" s="73"/>
      <c r="IL103" s="73"/>
      <c r="IM103" s="73"/>
      <c r="IN103" s="73"/>
      <c r="IO103" s="73"/>
      <c r="IP103" s="73"/>
      <c r="IQ103" s="73"/>
      <c r="IR103" s="73"/>
      <c r="IS103" s="73"/>
      <c r="IT103" s="73"/>
      <c r="IU103" s="73"/>
    </row>
    <row r="104" spans="1:256" x14ac:dyDescent="0.3">
      <c r="A104" s="27" t="s">
        <v>26</v>
      </c>
      <c r="B104" s="2">
        <f>SUM(B100:B103)</f>
        <v>585</v>
      </c>
      <c r="C104" s="80">
        <f>SUM(C100:C103)</f>
        <v>19.55</v>
      </c>
      <c r="D104" s="80">
        <f>SUM(D100:D103)</f>
        <v>30.419999999999998</v>
      </c>
      <c r="E104" s="80">
        <f>SUM(E100:E103)</f>
        <v>72.48</v>
      </c>
      <c r="F104" s="80">
        <f>SUM(F100:F103)</f>
        <v>643.04999999999995</v>
      </c>
      <c r="G104" s="80"/>
      <c r="H104" s="80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  <c r="HU104" s="54"/>
      <c r="HV104" s="54"/>
      <c r="HW104" s="54"/>
      <c r="HX104" s="54"/>
      <c r="HY104" s="54"/>
      <c r="HZ104" s="54"/>
      <c r="IA104" s="54"/>
      <c r="IB104" s="54"/>
      <c r="IC104" s="54"/>
      <c r="ID104" s="54"/>
      <c r="IE104" s="54"/>
      <c r="IF104" s="54"/>
      <c r="IG104" s="54"/>
      <c r="IH104" s="54"/>
      <c r="II104" s="54"/>
      <c r="IJ104" s="54"/>
      <c r="IK104" s="54"/>
      <c r="IL104" s="54"/>
      <c r="IM104" s="54"/>
      <c r="IN104" s="54"/>
      <c r="IO104" s="54"/>
      <c r="IP104" s="54"/>
      <c r="IQ104" s="54"/>
      <c r="IR104" s="54"/>
      <c r="IS104" s="54"/>
      <c r="IT104" s="54"/>
      <c r="IU104" s="54"/>
    </row>
    <row r="105" spans="1:256" x14ac:dyDescent="0.3">
      <c r="A105" s="194" t="s">
        <v>126</v>
      </c>
      <c r="B105" s="194"/>
      <c r="C105" s="194"/>
      <c r="D105" s="194"/>
      <c r="E105" s="194"/>
      <c r="F105" s="194"/>
      <c r="G105" s="194"/>
      <c r="H105" s="19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/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/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/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/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  <c r="HG105" s="54"/>
      <c r="HH105" s="54"/>
      <c r="HI105" s="54"/>
      <c r="HJ105" s="54"/>
      <c r="HK105" s="54"/>
      <c r="HL105" s="54"/>
      <c r="HM105" s="54"/>
      <c r="HN105" s="54"/>
      <c r="HO105" s="54"/>
      <c r="HP105" s="54"/>
      <c r="HQ105" s="54"/>
      <c r="HR105" s="54"/>
      <c r="HS105" s="54"/>
      <c r="HT105" s="54"/>
      <c r="HU105" s="54"/>
      <c r="HV105" s="54"/>
      <c r="HW105" s="54"/>
      <c r="HX105" s="54"/>
      <c r="HY105" s="54"/>
      <c r="HZ105" s="54"/>
      <c r="IA105" s="54"/>
      <c r="IB105" s="54"/>
      <c r="IC105" s="54"/>
      <c r="ID105" s="54"/>
      <c r="IE105" s="54"/>
      <c r="IF105" s="54"/>
      <c r="IG105" s="54"/>
      <c r="IH105" s="54"/>
      <c r="II105" s="54"/>
      <c r="IJ105" s="54"/>
      <c r="IK105" s="54"/>
      <c r="IL105" s="54"/>
      <c r="IM105" s="54"/>
      <c r="IN105" s="54"/>
      <c r="IO105" s="54"/>
      <c r="IP105" s="54"/>
      <c r="IQ105" s="54"/>
      <c r="IR105" s="54"/>
      <c r="IS105" s="54"/>
      <c r="IT105" s="54"/>
      <c r="IU105" s="54"/>
    </row>
    <row r="106" spans="1:256" s="16" customFormat="1" x14ac:dyDescent="0.25">
      <c r="A106" s="88" t="s">
        <v>113</v>
      </c>
      <c r="B106" s="89">
        <v>50</v>
      </c>
      <c r="C106" s="90">
        <v>3.64</v>
      </c>
      <c r="D106" s="90">
        <v>6.26</v>
      </c>
      <c r="E106" s="90">
        <v>21.96</v>
      </c>
      <c r="F106" s="90">
        <v>159</v>
      </c>
      <c r="G106" s="70" t="s">
        <v>114</v>
      </c>
      <c r="H106" s="15" t="s">
        <v>115</v>
      </c>
    </row>
    <row r="107" spans="1:256" x14ac:dyDescent="0.25">
      <c r="A107" s="97" t="s">
        <v>37</v>
      </c>
      <c r="B107" s="76">
        <v>215</v>
      </c>
      <c r="C107" s="77">
        <v>7.0000000000000007E-2</v>
      </c>
      <c r="D107" s="77">
        <v>0.02</v>
      </c>
      <c r="E107" s="77">
        <v>15</v>
      </c>
      <c r="F107" s="77">
        <v>60</v>
      </c>
      <c r="G107" s="76" t="s">
        <v>38</v>
      </c>
      <c r="H107" s="34" t="s">
        <v>39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6" x14ac:dyDescent="0.3">
      <c r="A108" s="27" t="s">
        <v>26</v>
      </c>
      <c r="B108" s="2">
        <f>SUM(B106:B107)</f>
        <v>265</v>
      </c>
      <c r="C108" s="2">
        <f>SUM(C106:C107)</f>
        <v>3.71</v>
      </c>
      <c r="D108" s="2">
        <f>SUM(D106:D107)</f>
        <v>6.2799999999999994</v>
      </c>
      <c r="E108" s="2">
        <f>SUM(E106:E107)</f>
        <v>36.96</v>
      </c>
      <c r="F108" s="2">
        <f>SUM(F106:F107)</f>
        <v>219</v>
      </c>
      <c r="G108" s="2"/>
      <c r="H108" s="2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/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/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/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/>
      <c r="GM108" s="54"/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  <c r="HG108" s="54"/>
      <c r="HH108" s="54"/>
      <c r="HI108" s="54"/>
      <c r="HJ108" s="54"/>
      <c r="HK108" s="54"/>
      <c r="HL108" s="54"/>
      <c r="HM108" s="54"/>
      <c r="HN108" s="54"/>
      <c r="HO108" s="54"/>
      <c r="HP108" s="54"/>
      <c r="HQ108" s="54"/>
      <c r="HR108" s="54"/>
      <c r="HS108" s="54"/>
      <c r="HT108" s="54"/>
      <c r="HU108" s="54"/>
      <c r="HV108" s="54"/>
      <c r="HW108" s="54"/>
      <c r="HX108" s="54"/>
      <c r="HY108" s="54"/>
      <c r="HZ108" s="54"/>
      <c r="IA108" s="54"/>
      <c r="IB108" s="54"/>
      <c r="IC108" s="54"/>
      <c r="ID108" s="54"/>
      <c r="IE108" s="54"/>
      <c r="IF108" s="54"/>
      <c r="IG108" s="54"/>
      <c r="IH108" s="54"/>
      <c r="II108" s="54"/>
      <c r="IJ108" s="54"/>
      <c r="IK108" s="54"/>
      <c r="IL108" s="54"/>
      <c r="IM108" s="54"/>
      <c r="IN108" s="54"/>
      <c r="IO108" s="54"/>
      <c r="IP108" s="54"/>
      <c r="IQ108" s="54"/>
      <c r="IR108" s="54"/>
      <c r="IS108" s="54"/>
      <c r="IT108" s="54"/>
      <c r="IU108" s="54"/>
    </row>
    <row r="109" spans="1:256" x14ac:dyDescent="0.3">
      <c r="A109" s="27" t="s">
        <v>120</v>
      </c>
      <c r="B109" s="2">
        <f>SUM(B104,B108)</f>
        <v>850</v>
      </c>
      <c r="C109" s="2">
        <f>SUM(C104,C108)</f>
        <v>23.26</v>
      </c>
      <c r="D109" s="2">
        <f>SUM(D104,D108)</f>
        <v>36.699999999999996</v>
      </c>
      <c r="E109" s="2">
        <f>SUM(E104,E108)</f>
        <v>109.44</v>
      </c>
      <c r="F109" s="2">
        <f>SUM(F104,F108)</f>
        <v>862.05</v>
      </c>
      <c r="G109" s="2"/>
      <c r="H109" s="2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/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/>
      <c r="FG109" s="54"/>
      <c r="FH109" s="54"/>
      <c r="FI109" s="54"/>
      <c r="FJ109" s="54"/>
      <c r="FK109" s="54"/>
      <c r="FL109" s="54"/>
      <c r="FM109" s="54"/>
      <c r="FN109" s="54"/>
      <c r="FO109" s="54"/>
      <c r="FP109" s="54"/>
      <c r="FQ109" s="54"/>
      <c r="FR109" s="54"/>
      <c r="FS109" s="54"/>
      <c r="FT109" s="54"/>
      <c r="FU109" s="54"/>
      <c r="FV109" s="54"/>
      <c r="FW109" s="54"/>
      <c r="FX109" s="54"/>
      <c r="FY109" s="54"/>
      <c r="FZ109" s="54"/>
      <c r="GA109" s="54"/>
      <c r="GB109" s="54"/>
      <c r="GC109" s="54"/>
      <c r="GD109" s="54"/>
      <c r="GE109" s="54"/>
      <c r="GF109" s="54"/>
      <c r="GG109" s="54"/>
      <c r="GH109" s="54"/>
      <c r="GI109" s="54"/>
      <c r="GJ109" s="54"/>
      <c r="GK109" s="54"/>
      <c r="GL109" s="54"/>
      <c r="GM109" s="54"/>
      <c r="GN109" s="54"/>
      <c r="GO109" s="54"/>
      <c r="GP109" s="54"/>
      <c r="GQ109" s="54"/>
      <c r="GR109" s="54"/>
      <c r="GS109" s="54"/>
      <c r="GT109" s="54"/>
      <c r="GU109" s="54"/>
      <c r="GV109" s="54"/>
      <c r="GW109" s="54"/>
      <c r="GX109" s="54"/>
      <c r="GY109" s="54"/>
      <c r="GZ109" s="54"/>
      <c r="HA109" s="54"/>
      <c r="HB109" s="54"/>
      <c r="HC109" s="54"/>
      <c r="HD109" s="54"/>
      <c r="HE109" s="54"/>
      <c r="HF109" s="54"/>
      <c r="HG109" s="54"/>
      <c r="HH109" s="54"/>
      <c r="HI109" s="54"/>
      <c r="HJ109" s="54"/>
      <c r="HK109" s="54"/>
      <c r="HL109" s="54"/>
      <c r="HM109" s="54"/>
      <c r="HN109" s="54"/>
      <c r="HO109" s="54"/>
      <c r="HP109" s="54"/>
      <c r="HQ109" s="54"/>
      <c r="HR109" s="54"/>
      <c r="HS109" s="54"/>
      <c r="HT109" s="54"/>
      <c r="HU109" s="54"/>
      <c r="HV109" s="54"/>
      <c r="HW109" s="54"/>
      <c r="HX109" s="54"/>
      <c r="HY109" s="54"/>
      <c r="HZ109" s="54"/>
      <c r="IA109" s="54"/>
      <c r="IB109" s="54"/>
      <c r="IC109" s="54"/>
      <c r="ID109" s="54"/>
      <c r="IE109" s="54"/>
      <c r="IF109" s="54"/>
      <c r="IG109" s="54"/>
      <c r="IH109" s="54"/>
      <c r="II109" s="54"/>
      <c r="IJ109" s="54"/>
      <c r="IK109" s="54"/>
      <c r="IL109" s="54"/>
      <c r="IM109" s="54"/>
      <c r="IN109" s="54"/>
      <c r="IO109" s="54"/>
      <c r="IP109" s="54"/>
      <c r="IQ109" s="54"/>
      <c r="IR109" s="54"/>
      <c r="IS109" s="54"/>
      <c r="IT109" s="54"/>
      <c r="IU109" s="54"/>
    </row>
    <row r="110" spans="1:256" x14ac:dyDescent="0.3">
      <c r="A110" s="191" t="s">
        <v>42</v>
      </c>
      <c r="B110" s="192"/>
      <c r="C110" s="192"/>
      <c r="D110" s="192"/>
      <c r="E110" s="192"/>
      <c r="F110" s="192"/>
      <c r="G110" s="192"/>
      <c r="H110" s="193"/>
    </row>
    <row r="111" spans="1:256" ht="14.25" customHeight="1" x14ac:dyDescent="0.25">
      <c r="A111" s="2" t="s">
        <v>3</v>
      </c>
      <c r="B111" s="2" t="s">
        <v>4</v>
      </c>
      <c r="C111" s="3" t="s">
        <v>5</v>
      </c>
      <c r="D111" s="3" t="s">
        <v>6</v>
      </c>
      <c r="E111" s="3" t="s">
        <v>7</v>
      </c>
      <c r="F111" s="4" t="s">
        <v>8</v>
      </c>
      <c r="G111" s="80" t="s">
        <v>9</v>
      </c>
      <c r="H111" s="3" t="s">
        <v>10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6" x14ac:dyDescent="0.3">
      <c r="A112" s="186" t="s">
        <v>122</v>
      </c>
      <c r="B112" s="187"/>
      <c r="C112" s="190"/>
      <c r="D112" s="190"/>
      <c r="E112" s="190"/>
      <c r="F112" s="190"/>
      <c r="G112" s="187"/>
      <c r="H112" s="188"/>
    </row>
    <row r="113" spans="1:255" ht="13.5" customHeight="1" x14ac:dyDescent="0.25">
      <c r="A113" s="7" t="s">
        <v>65</v>
      </c>
      <c r="B113" s="8">
        <v>50</v>
      </c>
      <c r="C113" s="47">
        <v>0.35</v>
      </c>
      <c r="D113" s="47">
        <v>0.05</v>
      </c>
      <c r="E113" s="47">
        <v>0.95</v>
      </c>
      <c r="F113" s="47">
        <v>6</v>
      </c>
      <c r="G113" s="10" t="s">
        <v>66</v>
      </c>
      <c r="H113" s="39" t="s">
        <v>45</v>
      </c>
    </row>
    <row r="114" spans="1:255" s="6" customFormat="1" x14ac:dyDescent="0.25">
      <c r="A114" s="7" t="s">
        <v>56</v>
      </c>
      <c r="B114" s="32">
        <v>100</v>
      </c>
      <c r="C114" s="41">
        <v>16.309999999999999</v>
      </c>
      <c r="D114" s="41">
        <v>9.5399999999999991</v>
      </c>
      <c r="E114" s="41">
        <v>12.3</v>
      </c>
      <c r="F114" s="41">
        <v>200.8</v>
      </c>
      <c r="G114" s="65" t="s">
        <v>57</v>
      </c>
      <c r="H114" s="34" t="s">
        <v>58</v>
      </c>
    </row>
    <row r="115" spans="1:255" ht="12.75" customHeight="1" x14ac:dyDescent="0.3">
      <c r="A115" s="59" t="s">
        <v>49</v>
      </c>
      <c r="B115" s="8">
        <v>180</v>
      </c>
      <c r="C115" s="41">
        <v>3.67</v>
      </c>
      <c r="D115" s="41">
        <v>5.76</v>
      </c>
      <c r="E115" s="41">
        <v>24.53</v>
      </c>
      <c r="F115" s="41">
        <v>164.7</v>
      </c>
      <c r="G115" s="81" t="s">
        <v>50</v>
      </c>
      <c r="H115" s="59" t="s">
        <v>51</v>
      </c>
    </row>
    <row r="116" spans="1:255" x14ac:dyDescent="0.25">
      <c r="A116" s="97" t="s">
        <v>37</v>
      </c>
      <c r="B116" s="76">
        <v>215</v>
      </c>
      <c r="C116" s="77">
        <v>7.0000000000000007E-2</v>
      </c>
      <c r="D116" s="77">
        <v>0.02</v>
      </c>
      <c r="E116" s="77">
        <v>15</v>
      </c>
      <c r="F116" s="77">
        <v>60</v>
      </c>
      <c r="G116" s="76" t="s">
        <v>38</v>
      </c>
      <c r="H116" s="34" t="s">
        <v>39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x14ac:dyDescent="0.3">
      <c r="A117" s="24" t="s">
        <v>101</v>
      </c>
      <c r="B117" s="25">
        <v>20</v>
      </c>
      <c r="C117" s="41">
        <v>1.6</v>
      </c>
      <c r="D117" s="41">
        <v>0.2</v>
      </c>
      <c r="E117" s="41">
        <v>10.199999999999999</v>
      </c>
      <c r="F117" s="41">
        <v>50</v>
      </c>
      <c r="G117" s="19" t="s">
        <v>24</v>
      </c>
      <c r="H117" s="26" t="s">
        <v>25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  <c r="BI117" s="73"/>
      <c r="BJ117" s="73"/>
      <c r="BK117" s="73"/>
      <c r="BL117" s="73"/>
      <c r="BM117" s="73"/>
      <c r="BN117" s="73"/>
      <c r="BO117" s="73"/>
      <c r="BP117" s="73"/>
      <c r="BQ117" s="73"/>
      <c r="BR117" s="73"/>
      <c r="BS117" s="73"/>
      <c r="BT117" s="73"/>
      <c r="BU117" s="73"/>
      <c r="BV117" s="73"/>
      <c r="BW117" s="73"/>
      <c r="BX117" s="73"/>
      <c r="BY117" s="73"/>
      <c r="BZ117" s="73"/>
      <c r="CA117" s="73"/>
      <c r="CB117" s="73"/>
      <c r="CC117" s="73"/>
      <c r="CD117" s="73"/>
      <c r="CE117" s="73"/>
      <c r="CF117" s="73"/>
      <c r="CG117" s="73"/>
      <c r="CH117" s="73"/>
      <c r="CI117" s="73"/>
      <c r="CJ117" s="73"/>
      <c r="CK117" s="73"/>
      <c r="CL117" s="73"/>
      <c r="CM117" s="73"/>
      <c r="CN117" s="73"/>
      <c r="CO117" s="73"/>
      <c r="CP117" s="73"/>
      <c r="CQ117" s="73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73"/>
      <c r="DC117" s="73"/>
      <c r="DD117" s="73"/>
      <c r="DE117" s="73"/>
      <c r="DF117" s="73"/>
      <c r="DG117" s="73"/>
      <c r="DH117" s="73"/>
      <c r="DI117" s="73"/>
      <c r="DJ117" s="73"/>
      <c r="DK117" s="73"/>
      <c r="DL117" s="73"/>
      <c r="DM117" s="73"/>
      <c r="DN117" s="73"/>
      <c r="DO117" s="73"/>
      <c r="DP117" s="73"/>
      <c r="DQ117" s="73"/>
      <c r="DR117" s="73"/>
      <c r="DS117" s="73"/>
      <c r="DT117" s="73"/>
      <c r="DU117" s="73"/>
      <c r="DV117" s="73"/>
      <c r="DW117" s="73"/>
      <c r="DX117" s="73"/>
      <c r="DY117" s="73"/>
      <c r="DZ117" s="73"/>
      <c r="EA117" s="73"/>
      <c r="EB117" s="73"/>
      <c r="EC117" s="73"/>
      <c r="ED117" s="73"/>
      <c r="EE117" s="73"/>
      <c r="EF117" s="73"/>
      <c r="EG117" s="73"/>
      <c r="EH117" s="73"/>
      <c r="EI117" s="73"/>
      <c r="EJ117" s="73"/>
      <c r="EK117" s="73"/>
      <c r="EL117" s="73"/>
      <c r="EM117" s="73"/>
      <c r="EN117" s="73"/>
      <c r="EO117" s="73"/>
      <c r="EP117" s="73"/>
      <c r="EQ117" s="73"/>
      <c r="ER117" s="73"/>
      <c r="ES117" s="73"/>
      <c r="ET117" s="73"/>
      <c r="EU117" s="73"/>
      <c r="EV117" s="73"/>
      <c r="EW117" s="73"/>
      <c r="EX117" s="73"/>
      <c r="EY117" s="73"/>
      <c r="EZ117" s="73"/>
      <c r="FA117" s="73"/>
      <c r="FB117" s="73"/>
      <c r="FC117" s="73"/>
      <c r="FD117" s="73"/>
      <c r="FE117" s="73"/>
      <c r="FF117" s="73"/>
      <c r="FG117" s="73"/>
      <c r="FH117" s="73"/>
      <c r="FI117" s="73"/>
      <c r="FJ117" s="73"/>
      <c r="FK117" s="73"/>
      <c r="FL117" s="73"/>
      <c r="FM117" s="73"/>
      <c r="FN117" s="73"/>
      <c r="FO117" s="73"/>
      <c r="FP117" s="73"/>
      <c r="FQ117" s="73"/>
      <c r="FR117" s="73"/>
      <c r="FS117" s="73"/>
      <c r="FT117" s="73"/>
      <c r="FU117" s="73"/>
      <c r="FV117" s="73"/>
      <c r="FW117" s="73"/>
      <c r="FX117" s="73"/>
      <c r="FY117" s="73"/>
      <c r="FZ117" s="73"/>
      <c r="GA117" s="73"/>
      <c r="GB117" s="73"/>
      <c r="GC117" s="73"/>
      <c r="GD117" s="73"/>
      <c r="GE117" s="73"/>
      <c r="GF117" s="73"/>
      <c r="GG117" s="73"/>
      <c r="GH117" s="73"/>
      <c r="GI117" s="73"/>
      <c r="GJ117" s="73"/>
      <c r="GK117" s="73"/>
      <c r="GL117" s="73"/>
      <c r="GM117" s="73"/>
      <c r="GN117" s="73"/>
      <c r="GO117" s="73"/>
      <c r="GP117" s="73"/>
      <c r="GQ117" s="73"/>
      <c r="GR117" s="73"/>
      <c r="GS117" s="73"/>
      <c r="GT117" s="73"/>
      <c r="GU117" s="73"/>
      <c r="GV117" s="73"/>
      <c r="GW117" s="73"/>
      <c r="GX117" s="73"/>
      <c r="GY117" s="73"/>
      <c r="GZ117" s="73"/>
      <c r="HA117" s="73"/>
      <c r="HB117" s="73"/>
      <c r="HC117" s="73"/>
      <c r="HD117" s="73"/>
      <c r="HE117" s="73"/>
      <c r="HF117" s="73"/>
      <c r="HG117" s="73"/>
      <c r="HH117" s="73"/>
      <c r="HI117" s="73"/>
      <c r="HJ117" s="73"/>
      <c r="HK117" s="73"/>
      <c r="HL117" s="73"/>
      <c r="HM117" s="73"/>
      <c r="HN117" s="73"/>
      <c r="HO117" s="73"/>
      <c r="HP117" s="73"/>
      <c r="HQ117" s="73"/>
      <c r="HR117" s="73"/>
      <c r="HS117" s="73"/>
      <c r="HT117" s="73"/>
      <c r="HU117" s="73"/>
      <c r="HV117" s="73"/>
      <c r="HW117" s="73"/>
      <c r="HX117" s="73"/>
      <c r="HY117" s="73"/>
      <c r="HZ117" s="73"/>
      <c r="IA117" s="73"/>
      <c r="IB117" s="73"/>
      <c r="IC117" s="73"/>
      <c r="ID117" s="73"/>
      <c r="IE117" s="73"/>
      <c r="IF117" s="73"/>
      <c r="IG117" s="73"/>
      <c r="IH117" s="73"/>
      <c r="II117" s="73"/>
      <c r="IJ117" s="73"/>
      <c r="IK117" s="73"/>
      <c r="IL117" s="73"/>
      <c r="IM117" s="73"/>
      <c r="IN117" s="73"/>
      <c r="IO117" s="73"/>
      <c r="IP117" s="73"/>
      <c r="IQ117" s="73"/>
      <c r="IR117" s="73"/>
      <c r="IS117" s="73"/>
      <c r="IT117" s="73"/>
      <c r="IU117" s="73"/>
    </row>
    <row r="118" spans="1:255" x14ac:dyDescent="0.3">
      <c r="A118" s="27" t="s">
        <v>26</v>
      </c>
      <c r="B118" s="2">
        <f>SUM(B113:B117)</f>
        <v>565</v>
      </c>
      <c r="C118" s="80">
        <f>SUM(C113:C117)</f>
        <v>22</v>
      </c>
      <c r="D118" s="80">
        <f>SUM(D113:D117)</f>
        <v>15.569999999999999</v>
      </c>
      <c r="E118" s="80">
        <f>SUM(E113:E117)</f>
        <v>62.980000000000004</v>
      </c>
      <c r="F118" s="80">
        <f>SUM(F113:F117)</f>
        <v>481.5</v>
      </c>
      <c r="G118" s="80"/>
      <c r="H118" s="80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/>
      <c r="FU118" s="54"/>
      <c r="FV118" s="54"/>
      <c r="FW118" s="54"/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/>
      <c r="GN118" s="54"/>
      <c r="GO118" s="54"/>
      <c r="GP118" s="54"/>
      <c r="GQ118" s="54"/>
      <c r="GR118" s="54"/>
      <c r="GS118" s="54"/>
      <c r="GT118" s="54"/>
      <c r="GU118" s="54"/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  <c r="HG118" s="54"/>
      <c r="HH118" s="54"/>
      <c r="HI118" s="54"/>
      <c r="HJ118" s="54"/>
      <c r="HK118" s="54"/>
      <c r="HL118" s="54"/>
      <c r="HM118" s="54"/>
      <c r="HN118" s="54"/>
      <c r="HO118" s="54"/>
      <c r="HP118" s="54"/>
      <c r="HQ118" s="54"/>
      <c r="HR118" s="54"/>
      <c r="HS118" s="54"/>
      <c r="HT118" s="54"/>
      <c r="HU118" s="54"/>
      <c r="HV118" s="54"/>
      <c r="HW118" s="54"/>
      <c r="HX118" s="54"/>
      <c r="HY118" s="54"/>
      <c r="HZ118" s="54"/>
      <c r="IA118" s="54"/>
      <c r="IB118" s="54"/>
      <c r="IC118" s="54"/>
      <c r="ID118" s="54"/>
      <c r="IE118" s="54"/>
      <c r="IF118" s="54"/>
      <c r="IG118" s="54"/>
      <c r="IH118" s="54"/>
      <c r="II118" s="54"/>
      <c r="IJ118" s="54"/>
      <c r="IK118" s="54"/>
      <c r="IL118" s="54"/>
      <c r="IM118" s="54"/>
      <c r="IN118" s="54"/>
      <c r="IO118" s="54"/>
      <c r="IP118" s="54"/>
      <c r="IQ118" s="54"/>
      <c r="IR118" s="54"/>
      <c r="IS118" s="54"/>
      <c r="IT118" s="54"/>
      <c r="IU118" s="54"/>
    </row>
    <row r="119" spans="1:255" x14ac:dyDescent="0.3">
      <c r="A119" s="194" t="s">
        <v>126</v>
      </c>
      <c r="B119" s="194"/>
      <c r="C119" s="201"/>
      <c r="D119" s="201"/>
      <c r="E119" s="201"/>
      <c r="F119" s="201"/>
      <c r="G119" s="194"/>
      <c r="H119" s="19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  <c r="HG119" s="54"/>
      <c r="HH119" s="54"/>
      <c r="HI119" s="54"/>
      <c r="HJ119" s="54"/>
      <c r="HK119" s="54"/>
      <c r="HL119" s="54"/>
      <c r="HM119" s="54"/>
      <c r="HN119" s="54"/>
      <c r="HO119" s="54"/>
      <c r="HP119" s="54"/>
      <c r="HQ119" s="54"/>
      <c r="HR119" s="54"/>
      <c r="HS119" s="54"/>
      <c r="HT119" s="54"/>
      <c r="HU119" s="54"/>
      <c r="HV119" s="54"/>
      <c r="HW119" s="54"/>
      <c r="HX119" s="54"/>
      <c r="HY119" s="54"/>
      <c r="HZ119" s="54"/>
      <c r="IA119" s="54"/>
      <c r="IB119" s="54"/>
      <c r="IC119" s="54"/>
      <c r="ID119" s="54"/>
      <c r="IE119" s="54"/>
      <c r="IF119" s="54"/>
      <c r="IG119" s="54"/>
      <c r="IH119" s="54"/>
      <c r="II119" s="54"/>
      <c r="IJ119" s="54"/>
      <c r="IK119" s="54"/>
      <c r="IL119" s="54"/>
      <c r="IM119" s="54"/>
      <c r="IN119" s="54"/>
      <c r="IO119" s="54"/>
      <c r="IP119" s="54"/>
      <c r="IQ119" s="54"/>
      <c r="IR119" s="54"/>
      <c r="IS119" s="54"/>
      <c r="IT119" s="54"/>
      <c r="IU119" s="54"/>
    </row>
    <row r="120" spans="1:255" s="16" customFormat="1" x14ac:dyDescent="0.25">
      <c r="A120" s="88" t="s">
        <v>34</v>
      </c>
      <c r="B120" s="91">
        <v>50</v>
      </c>
      <c r="C120" s="9">
        <v>3.5</v>
      </c>
      <c r="D120" s="9">
        <v>2.8</v>
      </c>
      <c r="E120" s="9">
        <v>15.1</v>
      </c>
      <c r="F120" s="9">
        <v>102.4</v>
      </c>
      <c r="G120" s="92" t="s">
        <v>35</v>
      </c>
      <c r="H120" s="15" t="s">
        <v>36</v>
      </c>
    </row>
    <row r="121" spans="1:255" x14ac:dyDescent="0.25">
      <c r="A121" s="97" t="s">
        <v>37</v>
      </c>
      <c r="B121" s="76">
        <v>215</v>
      </c>
      <c r="C121" s="77">
        <v>7.0000000000000007E-2</v>
      </c>
      <c r="D121" s="77">
        <v>0.02</v>
      </c>
      <c r="E121" s="77">
        <v>15</v>
      </c>
      <c r="F121" s="77">
        <v>60</v>
      </c>
      <c r="G121" s="76" t="s">
        <v>38</v>
      </c>
      <c r="H121" s="34" t="s">
        <v>39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x14ac:dyDescent="0.3">
      <c r="A122" s="27" t="s">
        <v>26</v>
      </c>
      <c r="B122" s="2">
        <f>SUM(B120:B121)</f>
        <v>265</v>
      </c>
      <c r="C122" s="2">
        <f>SUM(C120:C121)</f>
        <v>3.57</v>
      </c>
      <c r="D122" s="2">
        <f>SUM(D120:D121)</f>
        <v>2.82</v>
      </c>
      <c r="E122" s="2">
        <f>SUM(E120:E121)</f>
        <v>30.1</v>
      </c>
      <c r="F122" s="2">
        <f>SUM(F120:F121)</f>
        <v>162.4</v>
      </c>
      <c r="G122" s="2"/>
      <c r="H122" s="2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  <c r="HG122" s="54"/>
      <c r="HH122" s="54"/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  <c r="HU122" s="54"/>
      <c r="HV122" s="54"/>
      <c r="HW122" s="54"/>
      <c r="HX122" s="54"/>
      <c r="HY122" s="54"/>
      <c r="HZ122" s="54"/>
      <c r="IA122" s="54"/>
      <c r="IB122" s="54"/>
      <c r="IC122" s="54"/>
      <c r="ID122" s="54"/>
      <c r="IE122" s="54"/>
      <c r="IF122" s="54"/>
      <c r="IG122" s="54"/>
      <c r="IH122" s="54"/>
      <c r="II122" s="54"/>
      <c r="IJ122" s="54"/>
      <c r="IK122" s="54"/>
      <c r="IL122" s="54"/>
      <c r="IM122" s="54"/>
      <c r="IN122" s="54"/>
      <c r="IO122" s="54"/>
      <c r="IP122" s="54"/>
      <c r="IQ122" s="54"/>
      <c r="IR122" s="54"/>
      <c r="IS122" s="54"/>
      <c r="IT122" s="54"/>
      <c r="IU122" s="54"/>
    </row>
    <row r="123" spans="1:255" x14ac:dyDescent="0.3">
      <c r="A123" s="27" t="s">
        <v>120</v>
      </c>
      <c r="B123" s="2">
        <f>SUM(B118,B122)</f>
        <v>830</v>
      </c>
      <c r="C123" s="2">
        <f>SUM(C118,C122)</f>
        <v>25.57</v>
      </c>
      <c r="D123" s="2">
        <f>SUM(D118,D122)</f>
        <v>18.389999999999997</v>
      </c>
      <c r="E123" s="2">
        <f>SUM(E118,E122)</f>
        <v>93.080000000000013</v>
      </c>
      <c r="F123" s="2">
        <f>SUM(F118,F122)</f>
        <v>643.9</v>
      </c>
      <c r="G123" s="2"/>
      <c r="H123" s="2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/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/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/>
      <c r="HC123" s="54"/>
      <c r="HD123" s="54"/>
      <c r="HE123" s="54"/>
      <c r="HF123" s="54"/>
      <c r="HG123" s="54"/>
      <c r="HH123" s="54"/>
      <c r="HI123" s="54"/>
      <c r="HJ123" s="54"/>
      <c r="HK123" s="54"/>
      <c r="HL123" s="54"/>
      <c r="HM123" s="54"/>
      <c r="HN123" s="54"/>
      <c r="HO123" s="54"/>
      <c r="HP123" s="54"/>
      <c r="HQ123" s="54"/>
      <c r="HR123" s="54"/>
      <c r="HS123" s="54"/>
      <c r="HT123" s="54"/>
      <c r="HU123" s="54"/>
      <c r="HV123" s="54"/>
      <c r="HW123" s="54"/>
      <c r="HX123" s="54"/>
      <c r="HY123" s="54"/>
      <c r="HZ123" s="54"/>
      <c r="IA123" s="54"/>
      <c r="IB123" s="54"/>
      <c r="IC123" s="54"/>
      <c r="ID123" s="54"/>
      <c r="IE123" s="54"/>
      <c r="IF123" s="54"/>
      <c r="IG123" s="54"/>
      <c r="IH123" s="54"/>
      <c r="II123" s="54"/>
      <c r="IJ123" s="54"/>
      <c r="IK123" s="54"/>
      <c r="IL123" s="54"/>
      <c r="IM123" s="54"/>
      <c r="IN123" s="54"/>
      <c r="IO123" s="54"/>
      <c r="IP123" s="54"/>
      <c r="IQ123" s="54"/>
      <c r="IR123" s="54"/>
      <c r="IS123" s="54"/>
      <c r="IT123" s="54"/>
      <c r="IU123" s="54"/>
    </row>
    <row r="124" spans="1:255" s="99" customFormat="1" ht="13.8" x14ac:dyDescent="0.3">
      <c r="A124" s="196" t="s">
        <v>52</v>
      </c>
      <c r="B124" s="197"/>
      <c r="C124" s="197"/>
      <c r="D124" s="197"/>
      <c r="E124" s="197"/>
      <c r="F124" s="197"/>
      <c r="G124" s="197"/>
      <c r="H124" s="198"/>
    </row>
    <row r="125" spans="1:255" ht="13.5" customHeight="1" x14ac:dyDescent="0.25">
      <c r="A125" s="2" t="s">
        <v>3</v>
      </c>
      <c r="B125" s="2" t="s">
        <v>4</v>
      </c>
      <c r="C125" s="3" t="s">
        <v>5</v>
      </c>
      <c r="D125" s="3" t="s">
        <v>6</v>
      </c>
      <c r="E125" s="3" t="s">
        <v>7</v>
      </c>
      <c r="F125" s="4" t="s">
        <v>8</v>
      </c>
      <c r="G125" s="80" t="s">
        <v>9</v>
      </c>
      <c r="H125" s="3" t="s">
        <v>10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x14ac:dyDescent="0.3">
      <c r="A126" s="186" t="s">
        <v>122</v>
      </c>
      <c r="B126" s="187"/>
      <c r="C126" s="190"/>
      <c r="D126" s="190"/>
      <c r="E126" s="190"/>
      <c r="F126" s="190"/>
      <c r="G126" s="187"/>
      <c r="H126" s="188"/>
    </row>
    <row r="127" spans="1:255" ht="21.75" customHeight="1" x14ac:dyDescent="0.3">
      <c r="A127" s="109" t="s">
        <v>257</v>
      </c>
      <c r="B127" s="32">
        <v>100</v>
      </c>
      <c r="C127" s="9">
        <v>0.88</v>
      </c>
      <c r="D127" s="9">
        <v>10.130000000000001</v>
      </c>
      <c r="E127" s="9">
        <v>3.02</v>
      </c>
      <c r="F127" s="9">
        <v>106.25</v>
      </c>
      <c r="G127" s="33" t="s">
        <v>259</v>
      </c>
      <c r="H127" s="11" t="s">
        <v>258</v>
      </c>
    </row>
    <row r="128" spans="1:255" s="16" customFormat="1" ht="21.75" customHeight="1" x14ac:dyDescent="0.25">
      <c r="A128" s="35" t="s">
        <v>230</v>
      </c>
      <c r="B128" s="69">
        <v>200</v>
      </c>
      <c r="C128" s="106">
        <v>24.19</v>
      </c>
      <c r="D128" s="106">
        <v>12.98</v>
      </c>
      <c r="E128" s="106">
        <v>59.15</v>
      </c>
      <c r="F128" s="106">
        <v>455.36</v>
      </c>
      <c r="G128" s="70" t="s">
        <v>231</v>
      </c>
      <c r="H128" s="35" t="s">
        <v>232</v>
      </c>
    </row>
    <row r="129" spans="1:255" x14ac:dyDescent="0.25">
      <c r="A129" s="97" t="s">
        <v>37</v>
      </c>
      <c r="B129" s="76">
        <v>215</v>
      </c>
      <c r="C129" s="77">
        <v>7.0000000000000007E-2</v>
      </c>
      <c r="D129" s="77">
        <v>0.02</v>
      </c>
      <c r="E129" s="77">
        <v>15</v>
      </c>
      <c r="F129" s="77">
        <v>60</v>
      </c>
      <c r="G129" s="76" t="s">
        <v>38</v>
      </c>
      <c r="H129" s="34" t="s">
        <v>39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x14ac:dyDescent="0.3">
      <c r="A130" s="24" t="s">
        <v>40</v>
      </c>
      <c r="B130" s="78">
        <v>20</v>
      </c>
      <c r="C130" s="79">
        <v>1.3</v>
      </c>
      <c r="D130" s="79">
        <v>0.2</v>
      </c>
      <c r="E130" s="79">
        <v>8.6</v>
      </c>
      <c r="F130" s="79">
        <v>43</v>
      </c>
      <c r="G130" s="66" t="s">
        <v>24</v>
      </c>
      <c r="H130" s="17" t="s">
        <v>41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  <c r="CL130" s="73"/>
      <c r="CM130" s="73"/>
      <c r="CN130" s="73"/>
      <c r="CO130" s="73"/>
      <c r="CP130" s="73"/>
      <c r="CQ130" s="73"/>
      <c r="CR130" s="73"/>
      <c r="CS130" s="73"/>
      <c r="CT130" s="73"/>
      <c r="CU130" s="73"/>
      <c r="CV130" s="73"/>
      <c r="CW130" s="73"/>
      <c r="CX130" s="73"/>
      <c r="CY130" s="73"/>
      <c r="CZ130" s="73"/>
      <c r="DA130" s="73"/>
      <c r="DB130" s="73"/>
      <c r="DC130" s="73"/>
      <c r="DD130" s="73"/>
      <c r="DE130" s="73"/>
      <c r="DF130" s="73"/>
      <c r="DG130" s="73"/>
      <c r="DH130" s="73"/>
      <c r="DI130" s="73"/>
      <c r="DJ130" s="73"/>
      <c r="DK130" s="73"/>
      <c r="DL130" s="73"/>
      <c r="DM130" s="73"/>
      <c r="DN130" s="73"/>
      <c r="DO130" s="73"/>
      <c r="DP130" s="73"/>
      <c r="DQ130" s="73"/>
      <c r="DR130" s="73"/>
      <c r="DS130" s="73"/>
      <c r="DT130" s="73"/>
      <c r="DU130" s="73"/>
      <c r="DV130" s="73"/>
      <c r="DW130" s="73"/>
      <c r="DX130" s="73"/>
      <c r="DY130" s="73"/>
      <c r="DZ130" s="73"/>
      <c r="EA130" s="73"/>
      <c r="EB130" s="73"/>
      <c r="EC130" s="73"/>
      <c r="ED130" s="73"/>
      <c r="EE130" s="73"/>
      <c r="EF130" s="73"/>
      <c r="EG130" s="73"/>
      <c r="EH130" s="73"/>
      <c r="EI130" s="73"/>
      <c r="EJ130" s="73"/>
      <c r="EK130" s="73"/>
      <c r="EL130" s="73"/>
      <c r="EM130" s="73"/>
      <c r="EN130" s="73"/>
      <c r="EO130" s="73"/>
      <c r="EP130" s="73"/>
      <c r="EQ130" s="73"/>
      <c r="ER130" s="73"/>
      <c r="ES130" s="73"/>
      <c r="ET130" s="73"/>
      <c r="EU130" s="73"/>
      <c r="EV130" s="73"/>
      <c r="EW130" s="73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73"/>
      <c r="FI130" s="73"/>
      <c r="FJ130" s="73"/>
      <c r="FK130" s="73"/>
      <c r="FL130" s="73"/>
      <c r="FM130" s="73"/>
      <c r="FN130" s="73"/>
      <c r="FO130" s="73"/>
      <c r="FP130" s="73"/>
      <c r="FQ130" s="73"/>
      <c r="FR130" s="73"/>
      <c r="FS130" s="73"/>
      <c r="FT130" s="73"/>
      <c r="FU130" s="73"/>
      <c r="FV130" s="73"/>
      <c r="FW130" s="73"/>
      <c r="FX130" s="73"/>
      <c r="FY130" s="73"/>
      <c r="FZ130" s="73"/>
      <c r="GA130" s="73"/>
      <c r="GB130" s="73"/>
      <c r="GC130" s="73"/>
      <c r="GD130" s="73"/>
      <c r="GE130" s="73"/>
      <c r="GF130" s="73"/>
      <c r="GG130" s="73"/>
      <c r="GH130" s="73"/>
      <c r="GI130" s="73"/>
      <c r="GJ130" s="73"/>
      <c r="GK130" s="73"/>
      <c r="GL130" s="73"/>
      <c r="GM130" s="73"/>
      <c r="GN130" s="73"/>
      <c r="GO130" s="73"/>
      <c r="GP130" s="73"/>
      <c r="GQ130" s="73"/>
      <c r="GR130" s="73"/>
      <c r="GS130" s="73"/>
      <c r="GT130" s="73"/>
      <c r="GU130" s="73"/>
      <c r="GV130" s="73"/>
      <c r="GW130" s="73"/>
      <c r="GX130" s="73"/>
      <c r="GY130" s="73"/>
      <c r="GZ130" s="73"/>
      <c r="HA130" s="73"/>
      <c r="HB130" s="73"/>
      <c r="HC130" s="73"/>
      <c r="HD130" s="73"/>
      <c r="HE130" s="73"/>
      <c r="HF130" s="73"/>
      <c r="HG130" s="73"/>
      <c r="HH130" s="73"/>
      <c r="HI130" s="73"/>
      <c r="HJ130" s="73"/>
      <c r="HK130" s="73"/>
      <c r="HL130" s="73"/>
      <c r="HM130" s="73"/>
      <c r="HN130" s="73"/>
      <c r="HO130" s="73"/>
      <c r="HP130" s="73"/>
      <c r="HQ130" s="73"/>
      <c r="HR130" s="73"/>
      <c r="HS130" s="73"/>
      <c r="HT130" s="73"/>
      <c r="HU130" s="73"/>
      <c r="HV130" s="73"/>
      <c r="HW130" s="73"/>
      <c r="HX130" s="73"/>
      <c r="HY130" s="73"/>
      <c r="HZ130" s="73"/>
      <c r="IA130" s="73"/>
      <c r="IB130" s="73"/>
      <c r="IC130" s="73"/>
      <c r="ID130" s="73"/>
      <c r="IE130" s="73"/>
      <c r="IF130" s="73"/>
      <c r="IG130" s="73"/>
      <c r="IH130" s="73"/>
      <c r="II130" s="73"/>
      <c r="IJ130" s="73"/>
      <c r="IK130" s="73"/>
      <c r="IL130" s="73"/>
      <c r="IM130" s="73"/>
      <c r="IN130" s="73"/>
      <c r="IO130" s="73"/>
      <c r="IP130" s="73"/>
      <c r="IQ130" s="73"/>
      <c r="IR130" s="73"/>
      <c r="IS130" s="73"/>
      <c r="IT130" s="73"/>
      <c r="IU130" s="73"/>
    </row>
    <row r="131" spans="1:255" x14ac:dyDescent="0.3">
      <c r="A131" s="27" t="s">
        <v>26</v>
      </c>
      <c r="B131" s="2">
        <f>SUM(B127:B130)</f>
        <v>535</v>
      </c>
      <c r="C131" s="80">
        <f>SUM(C127:C130)</f>
        <v>26.44</v>
      </c>
      <c r="D131" s="80">
        <f>SUM(D127:D130)</f>
        <v>23.33</v>
      </c>
      <c r="E131" s="80">
        <f>SUM(E127:E130)</f>
        <v>85.77</v>
      </c>
      <c r="F131" s="80">
        <f>SUM(F127:F130)</f>
        <v>664.61</v>
      </c>
      <c r="G131" s="80"/>
      <c r="H131" s="80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  <c r="DZ131" s="54"/>
      <c r="EA131" s="54"/>
      <c r="EB131" s="54"/>
      <c r="EC131" s="54"/>
      <c r="ED131" s="54"/>
      <c r="EE131" s="54"/>
      <c r="EF131" s="54"/>
      <c r="EG131" s="54"/>
      <c r="EH131" s="54"/>
      <c r="EI131" s="54"/>
      <c r="EJ131" s="54"/>
      <c r="EK131" s="54"/>
      <c r="EL131" s="54"/>
      <c r="EM131" s="54"/>
      <c r="EN131" s="54"/>
      <c r="EO131" s="54"/>
      <c r="EP131" s="54"/>
      <c r="EQ131" s="54"/>
      <c r="ER131" s="54"/>
      <c r="ES131" s="54"/>
      <c r="ET131" s="54"/>
      <c r="EU131" s="54"/>
      <c r="EV131" s="54"/>
      <c r="EW131" s="54"/>
      <c r="EX131" s="54"/>
      <c r="EY131" s="54"/>
      <c r="EZ131" s="54"/>
      <c r="FA131" s="54"/>
      <c r="FB131" s="54"/>
      <c r="FC131" s="54"/>
      <c r="FD131" s="54"/>
      <c r="FE131" s="54"/>
      <c r="FF131" s="54"/>
      <c r="FG131" s="54"/>
      <c r="FH131" s="54"/>
      <c r="FI131" s="54"/>
      <c r="FJ131" s="54"/>
      <c r="FK131" s="54"/>
      <c r="FL131" s="54"/>
      <c r="FM131" s="54"/>
      <c r="FN131" s="54"/>
      <c r="FO131" s="54"/>
      <c r="FP131" s="54"/>
      <c r="FQ131" s="54"/>
      <c r="FR131" s="54"/>
      <c r="FS131" s="54"/>
      <c r="FT131" s="54"/>
      <c r="FU131" s="54"/>
      <c r="FV131" s="54"/>
      <c r="FW131" s="54"/>
      <c r="FX131" s="54"/>
      <c r="FY131" s="54"/>
      <c r="FZ131" s="54"/>
      <c r="GA131" s="54"/>
      <c r="GB131" s="54"/>
      <c r="GC131" s="54"/>
      <c r="GD131" s="54"/>
      <c r="GE131" s="54"/>
      <c r="GF131" s="54"/>
      <c r="GG131" s="54"/>
      <c r="GH131" s="54"/>
      <c r="GI131" s="54"/>
      <c r="GJ131" s="54"/>
      <c r="GK131" s="54"/>
      <c r="GL131" s="54"/>
      <c r="GM131" s="54"/>
      <c r="GN131" s="54"/>
      <c r="GO131" s="54"/>
      <c r="GP131" s="54"/>
      <c r="GQ131" s="54"/>
      <c r="GR131" s="54"/>
      <c r="GS131" s="54"/>
      <c r="GT131" s="54"/>
      <c r="GU131" s="54"/>
      <c r="GV131" s="54"/>
      <c r="GW131" s="54"/>
      <c r="GX131" s="54"/>
      <c r="GY131" s="54"/>
      <c r="GZ131" s="54"/>
      <c r="HA131" s="54"/>
      <c r="HB131" s="54"/>
      <c r="HC131" s="54"/>
      <c r="HD131" s="54"/>
      <c r="HE131" s="54"/>
      <c r="HF131" s="54"/>
      <c r="HG131" s="54"/>
      <c r="HH131" s="54"/>
      <c r="HI131" s="54"/>
      <c r="HJ131" s="54"/>
      <c r="HK131" s="54"/>
      <c r="HL131" s="54"/>
      <c r="HM131" s="54"/>
      <c r="HN131" s="54"/>
      <c r="HO131" s="54"/>
      <c r="HP131" s="54"/>
      <c r="HQ131" s="54"/>
      <c r="HR131" s="54"/>
      <c r="HS131" s="54"/>
      <c r="HT131" s="54"/>
      <c r="HU131" s="54"/>
      <c r="HV131" s="54"/>
      <c r="HW131" s="54"/>
      <c r="HX131" s="54"/>
      <c r="HY131" s="54"/>
      <c r="HZ131" s="54"/>
      <c r="IA131" s="54"/>
      <c r="IB131" s="54"/>
      <c r="IC131" s="54"/>
      <c r="ID131" s="54"/>
      <c r="IE131" s="54"/>
      <c r="IF131" s="54"/>
      <c r="IG131" s="54"/>
      <c r="IH131" s="54"/>
      <c r="II131" s="54"/>
      <c r="IJ131" s="54"/>
      <c r="IK131" s="54"/>
      <c r="IL131" s="54"/>
      <c r="IM131" s="54"/>
      <c r="IN131" s="54"/>
      <c r="IO131" s="54"/>
      <c r="IP131" s="54"/>
      <c r="IQ131" s="54"/>
      <c r="IR131" s="54"/>
      <c r="IS131" s="54"/>
      <c r="IT131" s="54"/>
      <c r="IU131" s="54"/>
    </row>
    <row r="132" spans="1:255" x14ac:dyDescent="0.3">
      <c r="A132" s="194" t="s">
        <v>126</v>
      </c>
      <c r="B132" s="194"/>
      <c r="C132" s="194"/>
      <c r="D132" s="194"/>
      <c r="E132" s="194"/>
      <c r="F132" s="194"/>
      <c r="G132" s="194"/>
      <c r="H132" s="19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  <c r="EE132" s="54"/>
      <c r="EF132" s="54"/>
      <c r="EG132" s="54"/>
      <c r="EH132" s="54"/>
      <c r="EI132" s="54"/>
      <c r="EJ132" s="54"/>
      <c r="EK132" s="54"/>
      <c r="EL132" s="54"/>
      <c r="EM132" s="54"/>
      <c r="EN132" s="54"/>
      <c r="EO132" s="54"/>
      <c r="EP132" s="54"/>
      <c r="EQ132" s="54"/>
      <c r="ER132" s="54"/>
      <c r="ES132" s="54"/>
      <c r="ET132" s="54"/>
      <c r="EU132" s="54"/>
      <c r="EV132" s="54"/>
      <c r="EW132" s="54"/>
      <c r="EX132" s="54"/>
      <c r="EY132" s="54"/>
      <c r="EZ132" s="54"/>
      <c r="FA132" s="54"/>
      <c r="FB132" s="54"/>
      <c r="FC132" s="54"/>
      <c r="FD132" s="54"/>
      <c r="FE132" s="54"/>
      <c r="FF132" s="54"/>
      <c r="FG132" s="54"/>
      <c r="FH132" s="54"/>
      <c r="FI132" s="54"/>
      <c r="FJ132" s="54"/>
      <c r="FK132" s="54"/>
      <c r="FL132" s="54"/>
      <c r="FM132" s="54"/>
      <c r="FN132" s="54"/>
      <c r="FO132" s="54"/>
      <c r="FP132" s="54"/>
      <c r="FQ132" s="54"/>
      <c r="FR132" s="54"/>
      <c r="FS132" s="54"/>
      <c r="FT132" s="54"/>
      <c r="FU132" s="54"/>
      <c r="FV132" s="54"/>
      <c r="FW132" s="54"/>
      <c r="FX132" s="54"/>
      <c r="FY132" s="54"/>
      <c r="FZ132" s="54"/>
      <c r="GA132" s="54"/>
      <c r="GB132" s="54"/>
      <c r="GC132" s="54"/>
      <c r="GD132" s="54"/>
      <c r="GE132" s="54"/>
      <c r="GF132" s="54"/>
      <c r="GG132" s="54"/>
      <c r="GH132" s="54"/>
      <c r="GI132" s="54"/>
      <c r="GJ132" s="54"/>
      <c r="GK132" s="54"/>
      <c r="GL132" s="54"/>
      <c r="GM132" s="54"/>
      <c r="GN132" s="54"/>
      <c r="GO132" s="54"/>
      <c r="GP132" s="54"/>
      <c r="GQ132" s="54"/>
      <c r="GR132" s="54"/>
      <c r="GS132" s="54"/>
      <c r="GT132" s="54"/>
      <c r="GU132" s="54"/>
      <c r="GV132" s="54"/>
      <c r="GW132" s="54"/>
      <c r="GX132" s="54"/>
      <c r="GY132" s="54"/>
      <c r="GZ132" s="54"/>
      <c r="HA132" s="54"/>
      <c r="HB132" s="54"/>
      <c r="HC132" s="54"/>
      <c r="HD132" s="54"/>
      <c r="HE132" s="54"/>
      <c r="HF132" s="54"/>
      <c r="HG132" s="54"/>
      <c r="HH132" s="54"/>
      <c r="HI132" s="54"/>
      <c r="HJ132" s="54"/>
      <c r="HK132" s="54"/>
      <c r="HL132" s="54"/>
      <c r="HM132" s="54"/>
      <c r="HN132" s="54"/>
      <c r="HO132" s="54"/>
      <c r="HP132" s="54"/>
      <c r="HQ132" s="54"/>
      <c r="HR132" s="54"/>
      <c r="HS132" s="54"/>
      <c r="HT132" s="54"/>
      <c r="HU132" s="54"/>
      <c r="HV132" s="54"/>
      <c r="HW132" s="54"/>
      <c r="HX132" s="54"/>
      <c r="HY132" s="54"/>
      <c r="HZ132" s="54"/>
      <c r="IA132" s="54"/>
      <c r="IB132" s="54"/>
      <c r="IC132" s="54"/>
      <c r="ID132" s="54"/>
      <c r="IE132" s="54"/>
      <c r="IF132" s="54"/>
      <c r="IG132" s="54"/>
      <c r="IH132" s="54"/>
      <c r="II132" s="54"/>
      <c r="IJ132" s="54"/>
      <c r="IK132" s="54"/>
      <c r="IL132" s="54"/>
      <c r="IM132" s="54"/>
      <c r="IN132" s="54"/>
      <c r="IO132" s="54"/>
      <c r="IP132" s="54"/>
      <c r="IQ132" s="54"/>
      <c r="IR132" s="54"/>
      <c r="IS132" s="54"/>
      <c r="IT132" s="54"/>
      <c r="IU132" s="54"/>
    </row>
    <row r="133" spans="1:255" x14ac:dyDescent="0.25">
      <c r="A133" s="75" t="s">
        <v>102</v>
      </c>
      <c r="B133" s="8">
        <v>50</v>
      </c>
      <c r="C133" s="41">
        <v>3.54</v>
      </c>
      <c r="D133" s="41">
        <v>6.57</v>
      </c>
      <c r="E133" s="41">
        <v>27.87</v>
      </c>
      <c r="F133" s="41">
        <v>185</v>
      </c>
      <c r="G133" s="76" t="s">
        <v>84</v>
      </c>
      <c r="H133" s="34" t="s">
        <v>85</v>
      </c>
    </row>
    <row r="134" spans="1:255" x14ac:dyDescent="0.25">
      <c r="A134" s="97" t="s">
        <v>37</v>
      </c>
      <c r="B134" s="76">
        <v>215</v>
      </c>
      <c r="C134" s="77">
        <v>7.0000000000000007E-2</v>
      </c>
      <c r="D134" s="77">
        <v>0.02</v>
      </c>
      <c r="E134" s="77">
        <v>15</v>
      </c>
      <c r="F134" s="77">
        <v>60</v>
      </c>
      <c r="G134" s="76" t="s">
        <v>38</v>
      </c>
      <c r="H134" s="34" t="s">
        <v>39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x14ac:dyDescent="0.3">
      <c r="A135" s="27" t="s">
        <v>26</v>
      </c>
      <c r="B135" s="2">
        <f>SUM(B133:B134)</f>
        <v>265</v>
      </c>
      <c r="C135" s="2">
        <f>SUM(C133:C134)</f>
        <v>3.61</v>
      </c>
      <c r="D135" s="2">
        <f>SUM(D133:D134)</f>
        <v>6.59</v>
      </c>
      <c r="E135" s="2">
        <f>SUM(E133:E134)</f>
        <v>42.870000000000005</v>
      </c>
      <c r="F135" s="2">
        <f>SUM(F133:F134)</f>
        <v>245</v>
      </c>
      <c r="G135" s="2"/>
      <c r="H135" s="2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/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/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  <c r="HU135" s="54"/>
      <c r="HV135" s="54"/>
      <c r="HW135" s="54"/>
      <c r="HX135" s="54"/>
      <c r="HY135" s="54"/>
      <c r="HZ135" s="54"/>
      <c r="IA135" s="54"/>
      <c r="IB135" s="54"/>
      <c r="IC135" s="54"/>
      <c r="ID135" s="54"/>
      <c r="IE135" s="54"/>
      <c r="IF135" s="54"/>
      <c r="IG135" s="54"/>
      <c r="IH135" s="54"/>
      <c r="II135" s="54"/>
      <c r="IJ135" s="54"/>
      <c r="IK135" s="54"/>
      <c r="IL135" s="54"/>
      <c r="IM135" s="54"/>
      <c r="IN135" s="54"/>
      <c r="IO135" s="54"/>
      <c r="IP135" s="54"/>
      <c r="IQ135" s="54"/>
      <c r="IR135" s="54"/>
      <c r="IS135" s="54"/>
      <c r="IT135" s="54"/>
      <c r="IU135" s="54"/>
    </row>
    <row r="136" spans="1:255" x14ac:dyDescent="0.3">
      <c r="A136" s="27" t="s">
        <v>120</v>
      </c>
      <c r="B136" s="2">
        <f>SUM(B131,B135)</f>
        <v>800</v>
      </c>
      <c r="C136" s="2">
        <f>SUM(C131,C135)</f>
        <v>30.05</v>
      </c>
      <c r="D136" s="2">
        <f>SUM(D131,D135)</f>
        <v>29.919999999999998</v>
      </c>
      <c r="E136" s="2">
        <f>SUM(E131,E135)</f>
        <v>128.63999999999999</v>
      </c>
      <c r="F136" s="2">
        <f>SUM(F131,F135)</f>
        <v>909.61</v>
      </c>
      <c r="G136" s="2"/>
      <c r="H136" s="2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/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/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/>
      <c r="FT136" s="54"/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/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  <c r="HU136" s="54"/>
      <c r="HV136" s="54"/>
      <c r="HW136" s="54"/>
      <c r="HX136" s="54"/>
      <c r="HY136" s="54"/>
      <c r="HZ136" s="54"/>
      <c r="IA136" s="54"/>
      <c r="IB136" s="54"/>
      <c r="IC136" s="54"/>
      <c r="ID136" s="54"/>
      <c r="IE136" s="54"/>
      <c r="IF136" s="54"/>
      <c r="IG136" s="54"/>
      <c r="IH136" s="54"/>
      <c r="II136" s="54"/>
      <c r="IJ136" s="54"/>
      <c r="IK136" s="54"/>
      <c r="IL136" s="54"/>
      <c r="IM136" s="54"/>
      <c r="IN136" s="54"/>
      <c r="IO136" s="54"/>
      <c r="IP136" s="54"/>
      <c r="IQ136" s="54"/>
      <c r="IR136" s="54"/>
      <c r="IS136" s="54"/>
      <c r="IT136" s="54"/>
      <c r="IU136" s="54"/>
    </row>
    <row r="137" spans="1:255" x14ac:dyDescent="0.3">
      <c r="A137" s="189" t="s">
        <v>64</v>
      </c>
      <c r="B137" s="189"/>
      <c r="C137" s="189"/>
      <c r="D137" s="189"/>
      <c r="E137" s="189"/>
      <c r="F137" s="189"/>
      <c r="G137" s="189"/>
      <c r="H137" s="189"/>
    </row>
    <row r="138" spans="1:255" ht="12" customHeight="1" x14ac:dyDescent="0.25">
      <c r="A138" s="2" t="s">
        <v>3</v>
      </c>
      <c r="B138" s="2" t="s">
        <v>4</v>
      </c>
      <c r="C138" s="3" t="s">
        <v>5</v>
      </c>
      <c r="D138" s="3" t="s">
        <v>6</v>
      </c>
      <c r="E138" s="3" t="s">
        <v>7</v>
      </c>
      <c r="F138" s="4" t="s">
        <v>8</v>
      </c>
      <c r="G138" s="80" t="s">
        <v>9</v>
      </c>
      <c r="H138" s="3" t="s">
        <v>10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x14ac:dyDescent="0.3">
      <c r="A139" s="186" t="s">
        <v>122</v>
      </c>
      <c r="B139" s="187"/>
      <c r="C139" s="190"/>
      <c r="D139" s="190"/>
      <c r="E139" s="190"/>
      <c r="F139" s="190"/>
      <c r="G139" s="187"/>
      <c r="H139" s="188"/>
    </row>
    <row r="140" spans="1:255" ht="24" x14ac:dyDescent="0.3">
      <c r="A140" s="7" t="s">
        <v>87</v>
      </c>
      <c r="B140" s="8">
        <v>100</v>
      </c>
      <c r="C140" s="9">
        <v>1.31</v>
      </c>
      <c r="D140" s="9">
        <v>3.25</v>
      </c>
      <c r="E140" s="9">
        <v>6.47</v>
      </c>
      <c r="F140" s="9">
        <v>60.4</v>
      </c>
      <c r="G140" s="10" t="s">
        <v>88</v>
      </c>
      <c r="H140" s="11" t="s">
        <v>89</v>
      </c>
    </row>
    <row r="141" spans="1:255" ht="24" x14ac:dyDescent="0.25">
      <c r="A141" s="98" t="s">
        <v>90</v>
      </c>
      <c r="B141" s="12">
        <v>250</v>
      </c>
      <c r="C141" s="9">
        <v>18.64</v>
      </c>
      <c r="D141" s="9">
        <v>15.04</v>
      </c>
      <c r="E141" s="9">
        <v>54.74</v>
      </c>
      <c r="F141" s="9">
        <v>425.32</v>
      </c>
      <c r="G141" s="70" t="s">
        <v>91</v>
      </c>
      <c r="H141" s="38" t="s">
        <v>92</v>
      </c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  <c r="IU141" s="16"/>
    </row>
    <row r="142" spans="1:255" x14ac:dyDescent="0.25">
      <c r="A142" s="97" t="s">
        <v>37</v>
      </c>
      <c r="B142" s="76">
        <v>215</v>
      </c>
      <c r="C142" s="77">
        <v>7.0000000000000007E-2</v>
      </c>
      <c r="D142" s="77">
        <v>0.02</v>
      </c>
      <c r="E142" s="77">
        <v>15</v>
      </c>
      <c r="F142" s="77">
        <v>60</v>
      </c>
      <c r="G142" s="76" t="s">
        <v>38</v>
      </c>
      <c r="H142" s="34" t="s">
        <v>39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x14ac:dyDescent="0.3">
      <c r="A143" s="24" t="s">
        <v>101</v>
      </c>
      <c r="B143" s="25">
        <v>20</v>
      </c>
      <c r="C143" s="41">
        <v>1.6</v>
      </c>
      <c r="D143" s="41">
        <v>0.2</v>
      </c>
      <c r="E143" s="41">
        <v>10.199999999999999</v>
      </c>
      <c r="F143" s="41">
        <v>50</v>
      </c>
      <c r="G143" s="19" t="s">
        <v>24</v>
      </c>
      <c r="H143" s="26" t="s">
        <v>25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  <c r="BM143" s="73"/>
      <c r="BN143" s="73"/>
      <c r="BO143" s="73"/>
      <c r="BP143" s="73"/>
      <c r="BQ143" s="73"/>
      <c r="BR143" s="73"/>
      <c r="BS143" s="73"/>
      <c r="BT143" s="73"/>
      <c r="BU143" s="73"/>
      <c r="BV143" s="73"/>
      <c r="BW143" s="73"/>
      <c r="BX143" s="73"/>
      <c r="BY143" s="73"/>
      <c r="BZ143" s="73"/>
      <c r="CA143" s="73"/>
      <c r="CB143" s="73"/>
      <c r="CC143" s="73"/>
      <c r="CD143" s="73"/>
      <c r="CE143" s="73"/>
      <c r="CF143" s="73"/>
      <c r="CG143" s="73"/>
      <c r="CH143" s="73"/>
      <c r="CI143" s="73"/>
      <c r="CJ143" s="73"/>
      <c r="CK143" s="73"/>
      <c r="CL143" s="73"/>
      <c r="CM143" s="73"/>
      <c r="CN143" s="73"/>
      <c r="CO143" s="73"/>
      <c r="CP143" s="73"/>
      <c r="CQ143" s="73"/>
      <c r="CR143" s="73"/>
      <c r="CS143" s="73"/>
      <c r="CT143" s="73"/>
      <c r="CU143" s="73"/>
      <c r="CV143" s="73"/>
      <c r="CW143" s="73"/>
      <c r="CX143" s="73"/>
      <c r="CY143" s="73"/>
      <c r="CZ143" s="73"/>
      <c r="DA143" s="73"/>
      <c r="DB143" s="73"/>
      <c r="DC143" s="73"/>
      <c r="DD143" s="73"/>
      <c r="DE143" s="73"/>
      <c r="DF143" s="73"/>
      <c r="DG143" s="73"/>
      <c r="DH143" s="73"/>
      <c r="DI143" s="73"/>
      <c r="DJ143" s="73"/>
      <c r="DK143" s="73"/>
      <c r="DL143" s="73"/>
      <c r="DM143" s="73"/>
      <c r="DN143" s="73"/>
      <c r="DO143" s="73"/>
      <c r="DP143" s="73"/>
      <c r="DQ143" s="73"/>
      <c r="DR143" s="73"/>
      <c r="DS143" s="73"/>
      <c r="DT143" s="73"/>
      <c r="DU143" s="73"/>
      <c r="DV143" s="73"/>
      <c r="DW143" s="73"/>
      <c r="DX143" s="73"/>
      <c r="DY143" s="73"/>
      <c r="DZ143" s="73"/>
      <c r="EA143" s="73"/>
      <c r="EB143" s="73"/>
      <c r="EC143" s="73"/>
      <c r="ED143" s="73"/>
      <c r="EE143" s="73"/>
      <c r="EF143" s="73"/>
      <c r="EG143" s="73"/>
      <c r="EH143" s="73"/>
      <c r="EI143" s="73"/>
      <c r="EJ143" s="73"/>
      <c r="EK143" s="73"/>
      <c r="EL143" s="73"/>
      <c r="EM143" s="73"/>
      <c r="EN143" s="73"/>
      <c r="EO143" s="73"/>
      <c r="EP143" s="73"/>
      <c r="EQ143" s="73"/>
      <c r="ER143" s="73"/>
      <c r="ES143" s="73"/>
      <c r="ET143" s="73"/>
      <c r="EU143" s="73"/>
      <c r="EV143" s="73"/>
      <c r="EW143" s="73"/>
      <c r="EX143" s="73"/>
      <c r="EY143" s="73"/>
      <c r="EZ143" s="73"/>
      <c r="FA143" s="73"/>
      <c r="FB143" s="73"/>
      <c r="FC143" s="73"/>
      <c r="FD143" s="73"/>
      <c r="FE143" s="73"/>
      <c r="FF143" s="73"/>
      <c r="FG143" s="73"/>
      <c r="FH143" s="73"/>
      <c r="FI143" s="73"/>
      <c r="FJ143" s="73"/>
      <c r="FK143" s="73"/>
      <c r="FL143" s="73"/>
      <c r="FM143" s="73"/>
      <c r="FN143" s="73"/>
      <c r="FO143" s="73"/>
      <c r="FP143" s="73"/>
      <c r="FQ143" s="73"/>
      <c r="FR143" s="73"/>
      <c r="FS143" s="73"/>
      <c r="FT143" s="73"/>
      <c r="FU143" s="73"/>
      <c r="FV143" s="73"/>
      <c r="FW143" s="73"/>
      <c r="FX143" s="73"/>
      <c r="FY143" s="73"/>
      <c r="FZ143" s="73"/>
      <c r="GA143" s="73"/>
      <c r="GB143" s="73"/>
      <c r="GC143" s="73"/>
      <c r="GD143" s="73"/>
      <c r="GE143" s="73"/>
      <c r="GF143" s="73"/>
      <c r="GG143" s="73"/>
      <c r="GH143" s="73"/>
      <c r="GI143" s="73"/>
      <c r="GJ143" s="73"/>
      <c r="GK143" s="73"/>
      <c r="GL143" s="73"/>
      <c r="GM143" s="73"/>
      <c r="GN143" s="73"/>
      <c r="GO143" s="73"/>
      <c r="GP143" s="73"/>
      <c r="GQ143" s="73"/>
      <c r="GR143" s="73"/>
      <c r="GS143" s="73"/>
      <c r="GT143" s="73"/>
      <c r="GU143" s="73"/>
      <c r="GV143" s="73"/>
      <c r="GW143" s="73"/>
      <c r="GX143" s="73"/>
      <c r="GY143" s="73"/>
      <c r="GZ143" s="73"/>
      <c r="HA143" s="73"/>
      <c r="HB143" s="73"/>
      <c r="HC143" s="73"/>
      <c r="HD143" s="73"/>
      <c r="HE143" s="73"/>
      <c r="HF143" s="73"/>
      <c r="HG143" s="73"/>
      <c r="HH143" s="73"/>
      <c r="HI143" s="73"/>
      <c r="HJ143" s="73"/>
      <c r="HK143" s="73"/>
      <c r="HL143" s="73"/>
      <c r="HM143" s="73"/>
      <c r="HN143" s="73"/>
      <c r="HO143" s="73"/>
      <c r="HP143" s="73"/>
      <c r="HQ143" s="73"/>
      <c r="HR143" s="73"/>
      <c r="HS143" s="73"/>
      <c r="HT143" s="73"/>
      <c r="HU143" s="73"/>
      <c r="HV143" s="73"/>
      <c r="HW143" s="73"/>
      <c r="HX143" s="73"/>
      <c r="HY143" s="73"/>
      <c r="HZ143" s="73"/>
      <c r="IA143" s="73"/>
      <c r="IB143" s="73"/>
      <c r="IC143" s="73"/>
      <c r="ID143" s="73"/>
      <c r="IE143" s="73"/>
      <c r="IF143" s="73"/>
      <c r="IG143" s="73"/>
      <c r="IH143" s="73"/>
      <c r="II143" s="73"/>
      <c r="IJ143" s="73"/>
      <c r="IK143" s="73"/>
      <c r="IL143" s="73"/>
      <c r="IM143" s="73"/>
      <c r="IN143" s="73"/>
      <c r="IO143" s="73"/>
      <c r="IP143" s="73"/>
      <c r="IQ143" s="73"/>
      <c r="IR143" s="73"/>
      <c r="IS143" s="73"/>
      <c r="IT143" s="73"/>
      <c r="IU143" s="73"/>
    </row>
    <row r="144" spans="1:255" x14ac:dyDescent="0.3">
      <c r="A144" s="27" t="s">
        <v>26</v>
      </c>
      <c r="B144" s="2">
        <f>SUM(B140:B143)</f>
        <v>585</v>
      </c>
      <c r="C144" s="2">
        <f>SUM(C140:C143)</f>
        <v>21.62</v>
      </c>
      <c r="D144" s="2">
        <f>SUM(D140:D143)</f>
        <v>18.509999999999998</v>
      </c>
      <c r="E144" s="2">
        <f>SUM(E140:E143)</f>
        <v>86.410000000000011</v>
      </c>
      <c r="F144" s="2">
        <f>SUM(F140:F143)</f>
        <v>595.72</v>
      </c>
      <c r="G144" s="2"/>
      <c r="H144" s="2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  <c r="EE144" s="54"/>
      <c r="EF144" s="54"/>
      <c r="EG144" s="54"/>
      <c r="EH144" s="54"/>
      <c r="EI144" s="54"/>
      <c r="EJ144" s="54"/>
      <c r="EK144" s="54"/>
      <c r="EL144" s="54"/>
      <c r="EM144" s="54"/>
      <c r="EN144" s="54"/>
      <c r="EO144" s="54"/>
      <c r="EP144" s="54"/>
      <c r="EQ144" s="54"/>
      <c r="ER144" s="54"/>
      <c r="ES144" s="54"/>
      <c r="ET144" s="54"/>
      <c r="EU144" s="54"/>
      <c r="EV144" s="54"/>
      <c r="EW144" s="54"/>
      <c r="EX144" s="54"/>
      <c r="EY144" s="54"/>
      <c r="EZ144" s="54"/>
      <c r="FA144" s="54"/>
      <c r="FB144" s="54"/>
      <c r="FC144" s="54"/>
      <c r="FD144" s="54"/>
      <c r="FE144" s="54"/>
      <c r="FF144" s="54"/>
      <c r="FG144" s="54"/>
      <c r="FH144" s="54"/>
      <c r="FI144" s="54"/>
      <c r="FJ144" s="54"/>
      <c r="FK144" s="54"/>
      <c r="FL144" s="54"/>
      <c r="FM144" s="54"/>
      <c r="FN144" s="54"/>
      <c r="FO144" s="54"/>
      <c r="FP144" s="54"/>
      <c r="FQ144" s="54"/>
      <c r="FR144" s="54"/>
      <c r="FS144" s="54"/>
      <c r="FT144" s="54"/>
      <c r="FU144" s="54"/>
      <c r="FV144" s="54"/>
      <c r="FW144" s="54"/>
      <c r="FX144" s="54"/>
      <c r="FY144" s="54"/>
      <c r="FZ144" s="54"/>
      <c r="GA144" s="54"/>
      <c r="GB144" s="54"/>
      <c r="GC144" s="54"/>
      <c r="GD144" s="54"/>
      <c r="GE144" s="54"/>
      <c r="GF144" s="54"/>
      <c r="GG144" s="54"/>
      <c r="GH144" s="54"/>
      <c r="GI144" s="54"/>
      <c r="GJ144" s="54"/>
      <c r="GK144" s="54"/>
      <c r="GL144" s="54"/>
      <c r="GM144" s="54"/>
      <c r="GN144" s="54"/>
      <c r="GO144" s="54"/>
      <c r="GP144" s="54"/>
      <c r="GQ144" s="54"/>
      <c r="GR144" s="54"/>
      <c r="GS144" s="54"/>
      <c r="GT144" s="54"/>
      <c r="GU144" s="54"/>
      <c r="GV144" s="54"/>
      <c r="GW144" s="54"/>
      <c r="GX144" s="54"/>
      <c r="GY144" s="54"/>
      <c r="GZ144" s="54"/>
      <c r="HA144" s="54"/>
      <c r="HB144" s="54"/>
      <c r="HC144" s="54"/>
      <c r="HD144" s="54"/>
      <c r="HE144" s="54"/>
      <c r="HF144" s="54"/>
      <c r="HG144" s="54"/>
      <c r="HH144" s="54"/>
      <c r="HI144" s="54"/>
      <c r="HJ144" s="54"/>
      <c r="HK144" s="54"/>
      <c r="HL144" s="54"/>
      <c r="HM144" s="54"/>
      <c r="HN144" s="54"/>
      <c r="HO144" s="54"/>
      <c r="HP144" s="54"/>
      <c r="HQ144" s="54"/>
      <c r="HR144" s="54"/>
      <c r="HS144" s="54"/>
      <c r="HT144" s="54"/>
      <c r="HU144" s="54"/>
      <c r="HV144" s="54"/>
      <c r="HW144" s="54"/>
      <c r="HX144" s="54"/>
      <c r="HY144" s="54"/>
      <c r="HZ144" s="54"/>
      <c r="IA144" s="54"/>
      <c r="IB144" s="54"/>
      <c r="IC144" s="54"/>
      <c r="ID144" s="54"/>
      <c r="IE144" s="54"/>
      <c r="IF144" s="54"/>
      <c r="IG144" s="54"/>
      <c r="IH144" s="54"/>
      <c r="II144" s="54"/>
      <c r="IJ144" s="54"/>
      <c r="IK144" s="54"/>
      <c r="IL144" s="54"/>
      <c r="IM144" s="54"/>
      <c r="IN144" s="54"/>
      <c r="IO144" s="54"/>
      <c r="IP144" s="54"/>
      <c r="IQ144" s="54"/>
      <c r="IR144" s="54"/>
      <c r="IS144" s="54"/>
      <c r="IT144" s="54"/>
      <c r="IU144" s="54"/>
    </row>
    <row r="145" spans="1:255" x14ac:dyDescent="0.3">
      <c r="A145" s="194" t="s">
        <v>126</v>
      </c>
      <c r="B145" s="194"/>
      <c r="C145" s="194"/>
      <c r="D145" s="194"/>
      <c r="E145" s="194"/>
      <c r="F145" s="194"/>
      <c r="G145" s="194"/>
      <c r="H145" s="19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  <c r="EI145" s="54"/>
      <c r="EJ145" s="54"/>
      <c r="EK145" s="54"/>
      <c r="EL145" s="54"/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4"/>
      <c r="EY145" s="54"/>
      <c r="EZ145" s="54"/>
      <c r="FA145" s="54"/>
      <c r="FB145" s="54"/>
      <c r="FC145" s="54"/>
      <c r="FD145" s="54"/>
      <c r="FE145" s="54"/>
      <c r="FF145" s="54"/>
      <c r="FG145" s="54"/>
      <c r="FH145" s="54"/>
      <c r="FI145" s="54"/>
      <c r="FJ145" s="54"/>
      <c r="FK145" s="54"/>
      <c r="FL145" s="54"/>
      <c r="FM145" s="54"/>
      <c r="FN145" s="54"/>
      <c r="FO145" s="54"/>
      <c r="FP145" s="54"/>
      <c r="FQ145" s="54"/>
      <c r="FR145" s="54"/>
      <c r="FS145" s="54"/>
      <c r="FT145" s="54"/>
      <c r="FU145" s="54"/>
      <c r="FV145" s="54"/>
      <c r="FW145" s="54"/>
      <c r="FX145" s="54"/>
      <c r="FY145" s="54"/>
      <c r="FZ145" s="54"/>
      <c r="GA145" s="54"/>
      <c r="GB145" s="54"/>
      <c r="GC145" s="54"/>
      <c r="GD145" s="54"/>
      <c r="GE145" s="54"/>
      <c r="GF145" s="54"/>
      <c r="GG145" s="54"/>
      <c r="GH145" s="54"/>
      <c r="GI145" s="54"/>
      <c r="GJ145" s="54"/>
      <c r="GK145" s="54"/>
      <c r="GL145" s="54"/>
      <c r="GM145" s="54"/>
      <c r="GN145" s="54"/>
      <c r="GO145" s="54"/>
      <c r="GP145" s="54"/>
      <c r="GQ145" s="54"/>
      <c r="GR145" s="54"/>
      <c r="GS145" s="54"/>
      <c r="GT145" s="54"/>
      <c r="GU145" s="54"/>
      <c r="GV145" s="54"/>
      <c r="GW145" s="54"/>
      <c r="GX145" s="54"/>
      <c r="GY145" s="54"/>
      <c r="GZ145" s="54"/>
      <c r="HA145" s="54"/>
      <c r="HB145" s="54"/>
      <c r="HC145" s="54"/>
      <c r="HD145" s="54"/>
      <c r="HE145" s="54"/>
      <c r="HF145" s="54"/>
      <c r="HG145" s="54"/>
      <c r="HH145" s="54"/>
      <c r="HI145" s="54"/>
      <c r="HJ145" s="54"/>
      <c r="HK145" s="54"/>
      <c r="HL145" s="54"/>
      <c r="HM145" s="54"/>
      <c r="HN145" s="54"/>
      <c r="HO145" s="54"/>
      <c r="HP145" s="54"/>
      <c r="HQ145" s="54"/>
      <c r="HR145" s="54"/>
      <c r="HS145" s="54"/>
      <c r="HT145" s="54"/>
      <c r="HU145" s="54"/>
      <c r="HV145" s="54"/>
      <c r="HW145" s="54"/>
      <c r="HX145" s="54"/>
      <c r="HY145" s="54"/>
      <c r="HZ145" s="54"/>
      <c r="IA145" s="54"/>
      <c r="IB145" s="54"/>
      <c r="IC145" s="54"/>
      <c r="ID145" s="54"/>
      <c r="IE145" s="54"/>
      <c r="IF145" s="54"/>
      <c r="IG145" s="54"/>
      <c r="IH145" s="54"/>
      <c r="II145" s="54"/>
      <c r="IJ145" s="54"/>
      <c r="IK145" s="54"/>
      <c r="IL145" s="54"/>
      <c r="IM145" s="54"/>
      <c r="IN145" s="54"/>
      <c r="IO145" s="54"/>
      <c r="IP145" s="54"/>
      <c r="IQ145" s="54"/>
      <c r="IR145" s="54"/>
      <c r="IS145" s="54"/>
      <c r="IT145" s="54"/>
      <c r="IU145" s="54"/>
    </row>
    <row r="146" spans="1:255" x14ac:dyDescent="0.25">
      <c r="A146" s="7" t="s">
        <v>116</v>
      </c>
      <c r="B146" s="87">
        <v>50</v>
      </c>
      <c r="C146" s="41">
        <v>3.72</v>
      </c>
      <c r="D146" s="41">
        <v>4.03</v>
      </c>
      <c r="E146" s="41">
        <v>29.98</v>
      </c>
      <c r="F146" s="41">
        <v>173.55</v>
      </c>
      <c r="G146" s="76" t="s">
        <v>117</v>
      </c>
      <c r="H146" s="34" t="s">
        <v>118</v>
      </c>
    </row>
    <row r="147" spans="1:255" x14ac:dyDescent="0.25">
      <c r="A147" s="97" t="s">
        <v>37</v>
      </c>
      <c r="B147" s="76">
        <v>215</v>
      </c>
      <c r="C147" s="77">
        <v>7.0000000000000007E-2</v>
      </c>
      <c r="D147" s="77">
        <v>0.02</v>
      </c>
      <c r="E147" s="77">
        <v>15</v>
      </c>
      <c r="F147" s="77">
        <v>60</v>
      </c>
      <c r="G147" s="76" t="s">
        <v>38</v>
      </c>
      <c r="H147" s="34" t="s">
        <v>39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x14ac:dyDescent="0.3">
      <c r="A148" s="27" t="s">
        <v>26</v>
      </c>
      <c r="B148" s="2">
        <f>SUM(B146:B147)</f>
        <v>265</v>
      </c>
      <c r="C148" s="2">
        <f>SUM(C146:C147)</f>
        <v>3.79</v>
      </c>
      <c r="D148" s="2">
        <f>SUM(D146:D147)</f>
        <v>4.05</v>
      </c>
      <c r="E148" s="2">
        <f>SUM(E146:E147)</f>
        <v>44.980000000000004</v>
      </c>
      <c r="F148" s="2">
        <f>SUM(F146:F147)</f>
        <v>233.55</v>
      </c>
      <c r="G148" s="2"/>
      <c r="H148" s="2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/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/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/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/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  <c r="HG148" s="54"/>
      <c r="HH148" s="54"/>
      <c r="HI148" s="54"/>
      <c r="HJ148" s="54"/>
      <c r="HK148" s="54"/>
      <c r="HL148" s="54"/>
      <c r="HM148" s="54"/>
      <c r="HN148" s="54"/>
      <c r="HO148" s="54"/>
      <c r="HP148" s="54"/>
      <c r="HQ148" s="54"/>
      <c r="HR148" s="54"/>
      <c r="HS148" s="54"/>
      <c r="HT148" s="54"/>
      <c r="HU148" s="54"/>
      <c r="HV148" s="54"/>
      <c r="HW148" s="54"/>
      <c r="HX148" s="54"/>
      <c r="HY148" s="54"/>
      <c r="HZ148" s="54"/>
      <c r="IA148" s="54"/>
      <c r="IB148" s="54"/>
      <c r="IC148" s="54"/>
      <c r="ID148" s="54"/>
      <c r="IE148" s="54"/>
      <c r="IF148" s="54"/>
      <c r="IG148" s="54"/>
      <c r="IH148" s="54"/>
      <c r="II148" s="54"/>
      <c r="IJ148" s="54"/>
      <c r="IK148" s="54"/>
      <c r="IL148" s="54"/>
      <c r="IM148" s="54"/>
      <c r="IN148" s="54"/>
      <c r="IO148" s="54"/>
      <c r="IP148" s="54"/>
      <c r="IQ148" s="54"/>
      <c r="IR148" s="54"/>
      <c r="IS148" s="54"/>
      <c r="IT148" s="54"/>
      <c r="IU148" s="54"/>
    </row>
    <row r="149" spans="1:255" x14ac:dyDescent="0.3">
      <c r="A149" s="27" t="s">
        <v>120</v>
      </c>
      <c r="B149" s="2">
        <f>SUM(B144,B148)</f>
        <v>850</v>
      </c>
      <c r="C149" s="2">
        <f>SUM(C144,C148)</f>
        <v>25.41</v>
      </c>
      <c r="D149" s="2">
        <f>SUM(D144,D148)</f>
        <v>22.56</v>
      </c>
      <c r="E149" s="2">
        <f>SUM(E144,E148)</f>
        <v>131.39000000000001</v>
      </c>
      <c r="F149" s="2">
        <f>SUM(F144,F148)</f>
        <v>829.27</v>
      </c>
      <c r="G149" s="2"/>
      <c r="H149" s="2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  <c r="HG149" s="54"/>
      <c r="HH149" s="54"/>
      <c r="HI149" s="54"/>
      <c r="HJ149" s="54"/>
      <c r="HK149" s="54"/>
      <c r="HL149" s="54"/>
      <c r="HM149" s="54"/>
      <c r="HN149" s="54"/>
      <c r="HO149" s="54"/>
      <c r="HP149" s="54"/>
      <c r="HQ149" s="54"/>
      <c r="HR149" s="54"/>
      <c r="HS149" s="54"/>
      <c r="HT149" s="54"/>
      <c r="HU149" s="54"/>
      <c r="HV149" s="54"/>
      <c r="HW149" s="54"/>
      <c r="HX149" s="54"/>
      <c r="HY149" s="54"/>
      <c r="HZ149" s="54"/>
      <c r="IA149" s="54"/>
      <c r="IB149" s="54"/>
      <c r="IC149" s="54"/>
      <c r="ID149" s="54"/>
      <c r="IE149" s="54"/>
      <c r="IF149" s="54"/>
      <c r="IG149" s="54"/>
      <c r="IH149" s="54"/>
      <c r="II149" s="54"/>
      <c r="IJ149" s="54"/>
      <c r="IK149" s="54"/>
      <c r="IL149" s="54"/>
      <c r="IM149" s="54"/>
      <c r="IN149" s="54"/>
      <c r="IO149" s="54"/>
      <c r="IP149" s="54"/>
      <c r="IQ149" s="54"/>
      <c r="IR149" s="54"/>
      <c r="IS149" s="54"/>
      <c r="IT149" s="54"/>
      <c r="IU149" s="54"/>
    </row>
    <row r="150" spans="1:255" x14ac:dyDescent="0.3">
      <c r="A150" s="191" t="s">
        <v>69</v>
      </c>
      <c r="B150" s="192"/>
      <c r="C150" s="192"/>
      <c r="D150" s="192"/>
      <c r="E150" s="192"/>
      <c r="F150" s="192"/>
      <c r="G150" s="192"/>
      <c r="H150" s="193"/>
    </row>
    <row r="151" spans="1:255" ht="14.25" customHeight="1" x14ac:dyDescent="0.25">
      <c r="A151" s="2" t="s">
        <v>3</v>
      </c>
      <c r="B151" s="2" t="s">
        <v>4</v>
      </c>
      <c r="C151" s="3" t="s">
        <v>5</v>
      </c>
      <c r="D151" s="3" t="s">
        <v>6</v>
      </c>
      <c r="E151" s="3" t="s">
        <v>7</v>
      </c>
      <c r="F151" s="4" t="s">
        <v>8</v>
      </c>
      <c r="G151" s="80" t="s">
        <v>9</v>
      </c>
      <c r="H151" s="3" t="s">
        <v>10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x14ac:dyDescent="0.3">
      <c r="A152" s="186" t="s">
        <v>122</v>
      </c>
      <c r="B152" s="187"/>
      <c r="C152" s="190"/>
      <c r="D152" s="190"/>
      <c r="E152" s="190"/>
      <c r="F152" s="190"/>
      <c r="G152" s="187"/>
      <c r="H152" s="188"/>
    </row>
    <row r="153" spans="1:255" ht="24" x14ac:dyDescent="0.3">
      <c r="A153" s="30" t="s">
        <v>93</v>
      </c>
      <c r="B153" s="32">
        <v>100</v>
      </c>
      <c r="C153" s="9">
        <v>1.41</v>
      </c>
      <c r="D153" s="9">
        <v>6.01</v>
      </c>
      <c r="E153" s="9">
        <v>8.26</v>
      </c>
      <c r="F153" s="9">
        <v>92.8</v>
      </c>
      <c r="G153" s="33" t="s">
        <v>94</v>
      </c>
      <c r="H153" s="11" t="s">
        <v>95</v>
      </c>
    </row>
    <row r="154" spans="1:255" s="16" customFormat="1" x14ac:dyDescent="0.25">
      <c r="A154" s="35" t="s">
        <v>123</v>
      </c>
      <c r="B154" s="44">
        <v>250</v>
      </c>
      <c r="C154" s="107">
        <v>16.91</v>
      </c>
      <c r="D154" s="107">
        <v>19.899999999999999</v>
      </c>
      <c r="E154" s="107">
        <v>42.64</v>
      </c>
      <c r="F154" s="107">
        <v>418</v>
      </c>
      <c r="G154" s="36" t="s">
        <v>124</v>
      </c>
      <c r="H154" s="35" t="s">
        <v>125</v>
      </c>
    </row>
    <row r="155" spans="1:255" x14ac:dyDescent="0.25">
      <c r="A155" s="97" t="s">
        <v>37</v>
      </c>
      <c r="B155" s="76">
        <v>215</v>
      </c>
      <c r="C155" s="77">
        <v>7.0000000000000007E-2</v>
      </c>
      <c r="D155" s="77">
        <v>0.02</v>
      </c>
      <c r="E155" s="77">
        <v>15</v>
      </c>
      <c r="F155" s="77">
        <v>60</v>
      </c>
      <c r="G155" s="76" t="s">
        <v>38</v>
      </c>
      <c r="H155" s="34" t="s">
        <v>39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x14ac:dyDescent="0.3">
      <c r="A156" s="24" t="s">
        <v>40</v>
      </c>
      <c r="B156" s="78">
        <v>20</v>
      </c>
      <c r="C156" s="79">
        <v>1.3</v>
      </c>
      <c r="D156" s="79">
        <v>0.2</v>
      </c>
      <c r="E156" s="79">
        <v>8.6</v>
      </c>
      <c r="F156" s="79">
        <v>43</v>
      </c>
      <c r="G156" s="66" t="s">
        <v>24</v>
      </c>
      <c r="H156" s="17" t="s">
        <v>41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  <c r="CA156" s="73"/>
      <c r="CB156" s="73"/>
      <c r="CC156" s="73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3"/>
      <c r="CO156" s="73"/>
      <c r="CP156" s="73"/>
      <c r="CQ156" s="73"/>
      <c r="CR156" s="73"/>
      <c r="CS156" s="73"/>
      <c r="CT156" s="73"/>
      <c r="CU156" s="73"/>
      <c r="CV156" s="73"/>
      <c r="CW156" s="73"/>
      <c r="CX156" s="73"/>
      <c r="CY156" s="73"/>
      <c r="CZ156" s="73"/>
      <c r="DA156" s="73"/>
      <c r="DB156" s="73"/>
      <c r="DC156" s="73"/>
      <c r="DD156" s="73"/>
      <c r="DE156" s="73"/>
      <c r="DF156" s="73"/>
      <c r="DG156" s="73"/>
      <c r="DH156" s="73"/>
      <c r="DI156" s="73"/>
      <c r="DJ156" s="73"/>
      <c r="DK156" s="73"/>
      <c r="DL156" s="73"/>
      <c r="DM156" s="73"/>
      <c r="DN156" s="73"/>
      <c r="DO156" s="73"/>
      <c r="DP156" s="73"/>
      <c r="DQ156" s="73"/>
      <c r="DR156" s="73"/>
      <c r="DS156" s="73"/>
      <c r="DT156" s="73"/>
      <c r="DU156" s="73"/>
      <c r="DV156" s="73"/>
      <c r="DW156" s="73"/>
      <c r="DX156" s="73"/>
      <c r="DY156" s="73"/>
      <c r="DZ156" s="73"/>
      <c r="EA156" s="73"/>
      <c r="EB156" s="73"/>
      <c r="EC156" s="73"/>
      <c r="ED156" s="73"/>
      <c r="EE156" s="73"/>
      <c r="EF156" s="73"/>
      <c r="EG156" s="73"/>
      <c r="EH156" s="73"/>
      <c r="EI156" s="73"/>
      <c r="EJ156" s="73"/>
      <c r="EK156" s="73"/>
      <c r="EL156" s="73"/>
      <c r="EM156" s="73"/>
      <c r="EN156" s="73"/>
      <c r="EO156" s="73"/>
      <c r="EP156" s="73"/>
      <c r="EQ156" s="73"/>
      <c r="ER156" s="73"/>
      <c r="ES156" s="73"/>
      <c r="ET156" s="73"/>
      <c r="EU156" s="73"/>
      <c r="EV156" s="73"/>
      <c r="EW156" s="73"/>
      <c r="EX156" s="73"/>
      <c r="EY156" s="73"/>
      <c r="EZ156" s="73"/>
      <c r="FA156" s="73"/>
      <c r="FB156" s="73"/>
      <c r="FC156" s="73"/>
      <c r="FD156" s="73"/>
      <c r="FE156" s="73"/>
      <c r="FF156" s="73"/>
      <c r="FG156" s="73"/>
      <c r="FH156" s="73"/>
      <c r="FI156" s="73"/>
      <c r="FJ156" s="73"/>
      <c r="FK156" s="73"/>
      <c r="FL156" s="73"/>
      <c r="FM156" s="73"/>
      <c r="FN156" s="73"/>
      <c r="FO156" s="73"/>
      <c r="FP156" s="73"/>
      <c r="FQ156" s="73"/>
      <c r="FR156" s="73"/>
      <c r="FS156" s="73"/>
      <c r="FT156" s="73"/>
      <c r="FU156" s="73"/>
      <c r="FV156" s="73"/>
      <c r="FW156" s="73"/>
      <c r="FX156" s="73"/>
      <c r="FY156" s="73"/>
      <c r="FZ156" s="73"/>
      <c r="GA156" s="73"/>
      <c r="GB156" s="73"/>
      <c r="GC156" s="73"/>
      <c r="GD156" s="73"/>
      <c r="GE156" s="73"/>
      <c r="GF156" s="73"/>
      <c r="GG156" s="73"/>
      <c r="GH156" s="73"/>
      <c r="GI156" s="73"/>
      <c r="GJ156" s="73"/>
      <c r="GK156" s="73"/>
      <c r="GL156" s="73"/>
      <c r="GM156" s="73"/>
      <c r="GN156" s="73"/>
      <c r="GO156" s="73"/>
      <c r="GP156" s="73"/>
      <c r="GQ156" s="73"/>
      <c r="GR156" s="73"/>
      <c r="GS156" s="73"/>
      <c r="GT156" s="73"/>
      <c r="GU156" s="73"/>
      <c r="GV156" s="73"/>
      <c r="GW156" s="73"/>
      <c r="GX156" s="73"/>
      <c r="GY156" s="73"/>
      <c r="GZ156" s="73"/>
      <c r="HA156" s="73"/>
      <c r="HB156" s="73"/>
      <c r="HC156" s="73"/>
      <c r="HD156" s="73"/>
      <c r="HE156" s="73"/>
      <c r="HF156" s="73"/>
      <c r="HG156" s="73"/>
      <c r="HH156" s="73"/>
      <c r="HI156" s="73"/>
      <c r="HJ156" s="73"/>
      <c r="HK156" s="73"/>
      <c r="HL156" s="73"/>
      <c r="HM156" s="73"/>
      <c r="HN156" s="73"/>
      <c r="HO156" s="73"/>
      <c r="HP156" s="73"/>
      <c r="HQ156" s="73"/>
      <c r="HR156" s="73"/>
      <c r="HS156" s="73"/>
      <c r="HT156" s="73"/>
      <c r="HU156" s="73"/>
      <c r="HV156" s="73"/>
      <c r="HW156" s="73"/>
      <c r="HX156" s="73"/>
      <c r="HY156" s="73"/>
      <c r="HZ156" s="73"/>
      <c r="IA156" s="73"/>
      <c r="IB156" s="73"/>
      <c r="IC156" s="73"/>
      <c r="ID156" s="73"/>
      <c r="IE156" s="73"/>
      <c r="IF156" s="73"/>
      <c r="IG156" s="73"/>
      <c r="IH156" s="73"/>
      <c r="II156" s="73"/>
      <c r="IJ156" s="73"/>
      <c r="IK156" s="73"/>
      <c r="IL156" s="73"/>
      <c r="IM156" s="73"/>
      <c r="IN156" s="73"/>
      <c r="IO156" s="73"/>
      <c r="IP156" s="73"/>
      <c r="IQ156" s="73"/>
      <c r="IR156" s="73"/>
      <c r="IS156" s="73"/>
      <c r="IT156" s="73"/>
      <c r="IU156" s="73"/>
    </row>
    <row r="157" spans="1:255" x14ac:dyDescent="0.3">
      <c r="A157" s="27" t="s">
        <v>26</v>
      </c>
      <c r="B157" s="2">
        <f>SUM(B153:B156)</f>
        <v>585</v>
      </c>
      <c r="C157" s="80">
        <f>SUM(C153:C156)</f>
        <v>19.690000000000001</v>
      </c>
      <c r="D157" s="80">
        <f>SUM(D153:D156)</f>
        <v>26.129999999999995</v>
      </c>
      <c r="E157" s="80">
        <f>SUM(E153:E156)</f>
        <v>74.5</v>
      </c>
      <c r="F157" s="80">
        <f>SUM(F153:F156)</f>
        <v>613.79999999999995</v>
      </c>
      <c r="G157" s="80"/>
      <c r="H157" s="80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  <c r="EE157" s="54"/>
      <c r="EF157" s="54"/>
      <c r="EG157" s="54"/>
      <c r="EH157" s="54"/>
      <c r="EI157" s="54"/>
      <c r="EJ157" s="54"/>
      <c r="EK157" s="54"/>
      <c r="EL157" s="54"/>
      <c r="EM157" s="54"/>
      <c r="EN157" s="54"/>
      <c r="EO157" s="54"/>
      <c r="EP157" s="54"/>
      <c r="EQ157" s="54"/>
      <c r="ER157" s="54"/>
      <c r="ES157" s="54"/>
      <c r="ET157" s="54"/>
      <c r="EU157" s="54"/>
      <c r="EV157" s="54"/>
      <c r="EW157" s="54"/>
      <c r="EX157" s="54"/>
      <c r="EY157" s="54"/>
      <c r="EZ157" s="54"/>
      <c r="FA157" s="54"/>
      <c r="FB157" s="54"/>
      <c r="FC157" s="54"/>
      <c r="FD157" s="54"/>
      <c r="FE157" s="54"/>
      <c r="FF157" s="54"/>
      <c r="FG157" s="54"/>
      <c r="FH157" s="54"/>
      <c r="FI157" s="54"/>
      <c r="FJ157" s="54"/>
      <c r="FK157" s="54"/>
      <c r="FL157" s="54"/>
      <c r="FM157" s="54"/>
      <c r="FN157" s="54"/>
      <c r="FO157" s="54"/>
      <c r="FP157" s="54"/>
      <c r="FQ157" s="54"/>
      <c r="FR157" s="54"/>
      <c r="FS157" s="54"/>
      <c r="FT157" s="54"/>
      <c r="FU157" s="54"/>
      <c r="FV157" s="54"/>
      <c r="FW157" s="54"/>
      <c r="FX157" s="54"/>
      <c r="FY157" s="54"/>
      <c r="FZ157" s="54"/>
      <c r="GA157" s="54"/>
      <c r="GB157" s="54"/>
      <c r="GC157" s="54"/>
      <c r="GD157" s="54"/>
      <c r="GE157" s="54"/>
      <c r="GF157" s="54"/>
      <c r="GG157" s="54"/>
      <c r="GH157" s="54"/>
      <c r="GI157" s="54"/>
      <c r="GJ157" s="54"/>
      <c r="GK157" s="54"/>
      <c r="GL157" s="54"/>
      <c r="GM157" s="54"/>
      <c r="GN157" s="54"/>
      <c r="GO157" s="54"/>
      <c r="GP157" s="54"/>
      <c r="GQ157" s="54"/>
      <c r="GR157" s="54"/>
      <c r="GS157" s="54"/>
      <c r="GT157" s="54"/>
      <c r="GU157" s="54"/>
      <c r="GV157" s="54"/>
      <c r="GW157" s="54"/>
      <c r="GX157" s="54"/>
      <c r="GY157" s="54"/>
      <c r="GZ157" s="54"/>
      <c r="HA157" s="54"/>
      <c r="HB157" s="54"/>
      <c r="HC157" s="54"/>
      <c r="HD157" s="54"/>
      <c r="HE157" s="54"/>
      <c r="HF157" s="54"/>
      <c r="HG157" s="54"/>
      <c r="HH157" s="54"/>
      <c r="HI157" s="54"/>
      <c r="HJ157" s="54"/>
      <c r="HK157" s="54"/>
      <c r="HL157" s="54"/>
      <c r="HM157" s="54"/>
      <c r="HN157" s="54"/>
      <c r="HO157" s="54"/>
      <c r="HP157" s="54"/>
      <c r="HQ157" s="54"/>
      <c r="HR157" s="54"/>
      <c r="HS157" s="54"/>
      <c r="HT157" s="54"/>
      <c r="HU157" s="54"/>
      <c r="HV157" s="54"/>
      <c r="HW157" s="54"/>
      <c r="HX157" s="54"/>
      <c r="HY157" s="54"/>
      <c r="HZ157" s="54"/>
      <c r="IA157" s="54"/>
      <c r="IB157" s="54"/>
      <c r="IC157" s="54"/>
      <c r="ID157" s="54"/>
      <c r="IE157" s="54"/>
      <c r="IF157" s="54"/>
      <c r="IG157" s="54"/>
      <c r="IH157" s="54"/>
      <c r="II157" s="54"/>
      <c r="IJ157" s="54"/>
      <c r="IK157" s="54"/>
      <c r="IL157" s="54"/>
      <c r="IM157" s="54"/>
      <c r="IN157" s="54"/>
      <c r="IO157" s="54"/>
      <c r="IP157" s="54"/>
      <c r="IQ157" s="54"/>
      <c r="IR157" s="54"/>
      <c r="IS157" s="54"/>
      <c r="IT157" s="54"/>
      <c r="IU157" s="54"/>
    </row>
    <row r="158" spans="1:255" x14ac:dyDescent="0.3">
      <c r="A158" s="194" t="s">
        <v>126</v>
      </c>
      <c r="B158" s="194"/>
      <c r="C158" s="201"/>
      <c r="D158" s="201"/>
      <c r="E158" s="201"/>
      <c r="F158" s="201"/>
      <c r="G158" s="194"/>
      <c r="H158" s="194"/>
    </row>
    <row r="159" spans="1:255" ht="24" x14ac:dyDescent="0.3">
      <c r="A159" s="30" t="s">
        <v>105</v>
      </c>
      <c r="B159" s="86">
        <v>50</v>
      </c>
      <c r="C159" s="41">
        <v>4.3600000000000003</v>
      </c>
      <c r="D159" s="41">
        <v>4.84</v>
      </c>
      <c r="E159" s="41">
        <v>29.04</v>
      </c>
      <c r="F159" s="41">
        <v>180.87</v>
      </c>
      <c r="G159" s="76" t="s">
        <v>106</v>
      </c>
      <c r="H159" s="59" t="s">
        <v>107</v>
      </c>
    </row>
    <row r="160" spans="1:255" x14ac:dyDescent="0.25">
      <c r="A160" s="97" t="s">
        <v>37</v>
      </c>
      <c r="B160" s="76">
        <v>215</v>
      </c>
      <c r="C160" s="77">
        <v>7.0000000000000007E-2</v>
      </c>
      <c r="D160" s="77">
        <v>0.02</v>
      </c>
      <c r="E160" s="77">
        <v>15</v>
      </c>
      <c r="F160" s="77">
        <v>60</v>
      </c>
      <c r="G160" s="76" t="s">
        <v>38</v>
      </c>
      <c r="H160" s="34" t="s">
        <v>39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x14ac:dyDescent="0.3">
      <c r="A161" s="27" t="s">
        <v>26</v>
      </c>
      <c r="B161" s="2">
        <f>SUM(B159:B160)</f>
        <v>265</v>
      </c>
      <c r="C161" s="2">
        <f>SUM(C159:C160)</f>
        <v>4.4300000000000006</v>
      </c>
      <c r="D161" s="2">
        <f>SUM(D159:D160)</f>
        <v>4.8599999999999994</v>
      </c>
      <c r="E161" s="2">
        <f>SUM(E159:E160)</f>
        <v>44.04</v>
      </c>
      <c r="F161" s="2">
        <f>SUM(F159:F160)</f>
        <v>240.87</v>
      </c>
      <c r="G161" s="2"/>
      <c r="H161" s="2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  <c r="EE161" s="54"/>
      <c r="EF161" s="54"/>
      <c r="EG161" s="54"/>
      <c r="EH161" s="54"/>
      <c r="EI161" s="54"/>
      <c r="EJ161" s="54"/>
      <c r="EK161" s="54"/>
      <c r="EL161" s="54"/>
      <c r="EM161" s="54"/>
      <c r="EN161" s="54"/>
      <c r="EO161" s="54"/>
      <c r="EP161" s="54"/>
      <c r="EQ161" s="54"/>
      <c r="ER161" s="54"/>
      <c r="ES161" s="54"/>
      <c r="ET161" s="54"/>
      <c r="EU161" s="54"/>
      <c r="EV161" s="54"/>
      <c r="EW161" s="54"/>
      <c r="EX161" s="54"/>
      <c r="EY161" s="54"/>
      <c r="EZ161" s="54"/>
      <c r="FA161" s="54"/>
      <c r="FB161" s="54"/>
      <c r="FC161" s="54"/>
      <c r="FD161" s="54"/>
      <c r="FE161" s="54"/>
      <c r="FF161" s="54"/>
      <c r="FG161" s="54"/>
      <c r="FH161" s="54"/>
      <c r="FI161" s="54"/>
      <c r="FJ161" s="54"/>
      <c r="FK161" s="54"/>
      <c r="FL161" s="54"/>
      <c r="FM161" s="54"/>
      <c r="FN161" s="54"/>
      <c r="FO161" s="54"/>
      <c r="FP161" s="54"/>
      <c r="FQ161" s="54"/>
      <c r="FR161" s="54"/>
      <c r="FS161" s="54"/>
      <c r="FT161" s="54"/>
      <c r="FU161" s="54"/>
      <c r="FV161" s="54"/>
      <c r="FW161" s="54"/>
      <c r="FX161" s="54"/>
      <c r="FY161" s="54"/>
      <c r="FZ161" s="54"/>
      <c r="GA161" s="54"/>
      <c r="GB161" s="54"/>
      <c r="GC161" s="54"/>
      <c r="GD161" s="54"/>
      <c r="GE161" s="54"/>
      <c r="GF161" s="54"/>
      <c r="GG161" s="54"/>
      <c r="GH161" s="54"/>
      <c r="GI161" s="54"/>
      <c r="GJ161" s="54"/>
      <c r="GK161" s="54"/>
      <c r="GL161" s="54"/>
      <c r="GM161" s="54"/>
      <c r="GN161" s="54"/>
      <c r="GO161" s="54"/>
      <c r="GP161" s="54"/>
      <c r="GQ161" s="54"/>
      <c r="GR161" s="54"/>
      <c r="GS161" s="54"/>
      <c r="GT161" s="54"/>
      <c r="GU161" s="54"/>
      <c r="GV161" s="54"/>
      <c r="GW161" s="54"/>
      <c r="GX161" s="54"/>
      <c r="GY161" s="54"/>
      <c r="GZ161" s="54"/>
      <c r="HA161" s="54"/>
      <c r="HB161" s="54"/>
      <c r="HC161" s="54"/>
      <c r="HD161" s="54"/>
      <c r="HE161" s="54"/>
      <c r="HF161" s="54"/>
      <c r="HG161" s="54"/>
      <c r="HH161" s="54"/>
      <c r="HI161" s="54"/>
      <c r="HJ161" s="54"/>
      <c r="HK161" s="54"/>
      <c r="HL161" s="54"/>
      <c r="HM161" s="54"/>
      <c r="HN161" s="54"/>
      <c r="HO161" s="54"/>
      <c r="HP161" s="54"/>
      <c r="HQ161" s="54"/>
      <c r="HR161" s="54"/>
      <c r="HS161" s="54"/>
      <c r="HT161" s="54"/>
      <c r="HU161" s="54"/>
      <c r="HV161" s="54"/>
      <c r="HW161" s="54"/>
      <c r="HX161" s="54"/>
      <c r="HY161" s="54"/>
      <c r="HZ161" s="54"/>
      <c r="IA161" s="54"/>
      <c r="IB161" s="54"/>
      <c r="IC161" s="54"/>
      <c r="ID161" s="54"/>
      <c r="IE161" s="54"/>
      <c r="IF161" s="54"/>
      <c r="IG161" s="54"/>
      <c r="IH161" s="54"/>
      <c r="II161" s="54"/>
      <c r="IJ161" s="54"/>
      <c r="IK161" s="54"/>
      <c r="IL161" s="54"/>
      <c r="IM161" s="54"/>
      <c r="IN161" s="54"/>
      <c r="IO161" s="54"/>
      <c r="IP161" s="54"/>
      <c r="IQ161" s="54"/>
      <c r="IR161" s="54"/>
      <c r="IS161" s="54"/>
      <c r="IT161" s="54"/>
      <c r="IU161" s="54"/>
    </row>
    <row r="162" spans="1:255" x14ac:dyDescent="0.3">
      <c r="A162" s="27" t="s">
        <v>120</v>
      </c>
      <c r="B162" s="2">
        <f>SUM(B157,B161)</f>
        <v>850</v>
      </c>
      <c r="C162" s="2">
        <f>SUM(C157,C161)</f>
        <v>24.12</v>
      </c>
      <c r="D162" s="2">
        <f>SUM(D157,D161)</f>
        <v>30.989999999999995</v>
      </c>
      <c r="E162" s="2">
        <f>SUM(E157,E161)</f>
        <v>118.53999999999999</v>
      </c>
      <c r="F162" s="2">
        <f>SUM(F157,F161)</f>
        <v>854.67</v>
      </c>
      <c r="G162" s="2"/>
      <c r="H162" s="2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  <c r="EI162" s="54"/>
      <c r="EJ162" s="54"/>
      <c r="EK162" s="54"/>
      <c r="EL162" s="54"/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4"/>
      <c r="EY162" s="54"/>
      <c r="EZ162" s="54"/>
      <c r="FA162" s="54"/>
      <c r="FB162" s="54"/>
      <c r="FC162" s="54"/>
      <c r="FD162" s="54"/>
      <c r="FE162" s="54"/>
      <c r="FF162" s="54"/>
      <c r="FG162" s="54"/>
      <c r="FH162" s="54"/>
      <c r="FI162" s="54"/>
      <c r="FJ162" s="54"/>
      <c r="FK162" s="54"/>
      <c r="FL162" s="54"/>
      <c r="FM162" s="54"/>
      <c r="FN162" s="54"/>
      <c r="FO162" s="54"/>
      <c r="FP162" s="54"/>
      <c r="FQ162" s="54"/>
      <c r="FR162" s="54"/>
      <c r="FS162" s="54"/>
      <c r="FT162" s="54"/>
      <c r="FU162" s="54"/>
      <c r="FV162" s="54"/>
      <c r="FW162" s="54"/>
      <c r="FX162" s="54"/>
      <c r="FY162" s="54"/>
      <c r="FZ162" s="54"/>
      <c r="GA162" s="54"/>
      <c r="GB162" s="54"/>
      <c r="GC162" s="54"/>
      <c r="GD162" s="54"/>
      <c r="GE162" s="54"/>
      <c r="GF162" s="54"/>
      <c r="GG162" s="54"/>
      <c r="GH162" s="54"/>
      <c r="GI162" s="54"/>
      <c r="GJ162" s="54"/>
      <c r="GK162" s="54"/>
      <c r="GL162" s="54"/>
      <c r="GM162" s="54"/>
      <c r="GN162" s="54"/>
      <c r="GO162" s="54"/>
      <c r="GP162" s="54"/>
      <c r="GQ162" s="54"/>
      <c r="GR162" s="54"/>
      <c r="GS162" s="54"/>
      <c r="GT162" s="54"/>
      <c r="GU162" s="54"/>
      <c r="GV162" s="54"/>
      <c r="GW162" s="54"/>
      <c r="GX162" s="54"/>
      <c r="GY162" s="54"/>
      <c r="GZ162" s="54"/>
      <c r="HA162" s="54"/>
      <c r="HB162" s="54"/>
      <c r="HC162" s="54"/>
      <c r="HD162" s="54"/>
      <c r="HE162" s="54"/>
      <c r="HF162" s="54"/>
      <c r="HG162" s="54"/>
      <c r="HH162" s="54"/>
      <c r="HI162" s="54"/>
      <c r="HJ162" s="54"/>
      <c r="HK162" s="54"/>
      <c r="HL162" s="54"/>
      <c r="HM162" s="54"/>
      <c r="HN162" s="54"/>
      <c r="HO162" s="54"/>
      <c r="HP162" s="54"/>
      <c r="HQ162" s="54"/>
      <c r="HR162" s="54"/>
      <c r="HS162" s="54"/>
      <c r="HT162" s="54"/>
      <c r="HU162" s="54"/>
      <c r="HV162" s="54"/>
      <c r="HW162" s="54"/>
      <c r="HX162" s="54"/>
      <c r="HY162" s="54"/>
      <c r="HZ162" s="54"/>
      <c r="IA162" s="54"/>
      <c r="IB162" s="54"/>
      <c r="IC162" s="54"/>
      <c r="ID162" s="54"/>
      <c r="IE162" s="54"/>
      <c r="IF162" s="54"/>
      <c r="IG162" s="54"/>
      <c r="IH162" s="54"/>
      <c r="II162" s="54"/>
      <c r="IJ162" s="54"/>
      <c r="IK162" s="54"/>
      <c r="IL162" s="54"/>
      <c r="IM162" s="54"/>
      <c r="IN162" s="54"/>
      <c r="IO162" s="54"/>
      <c r="IP162" s="54"/>
      <c r="IQ162" s="54"/>
      <c r="IR162" s="54"/>
      <c r="IS162" s="54"/>
      <c r="IT162" s="54"/>
      <c r="IU162" s="54"/>
    </row>
  </sheetData>
  <mergeCells count="38">
    <mergeCell ref="A152:H152"/>
    <mergeCell ref="A158:H158"/>
    <mergeCell ref="A126:H126"/>
    <mergeCell ref="A132:H132"/>
    <mergeCell ref="A137:H137"/>
    <mergeCell ref="A139:H139"/>
    <mergeCell ref="A145:H145"/>
    <mergeCell ref="A150:H150"/>
    <mergeCell ref="A124:H124"/>
    <mergeCell ref="A77:H77"/>
    <mergeCell ref="A82:H82"/>
    <mergeCell ref="A83:H83"/>
    <mergeCell ref="A85:H85"/>
    <mergeCell ref="A92:H92"/>
    <mergeCell ref="A97:H97"/>
    <mergeCell ref="A99:H99"/>
    <mergeCell ref="A105:H105"/>
    <mergeCell ref="A110:H110"/>
    <mergeCell ref="A112:H112"/>
    <mergeCell ref="A119:H119"/>
    <mergeCell ref="A71:H71"/>
    <mergeCell ref="A23:H23"/>
    <mergeCell ref="A28:H28"/>
    <mergeCell ref="A30:H30"/>
    <mergeCell ref="A37:H37"/>
    <mergeCell ref="A42:H42"/>
    <mergeCell ref="A44:H44"/>
    <mergeCell ref="A51:H51"/>
    <mergeCell ref="A56:H56"/>
    <mergeCell ref="A58:H58"/>
    <mergeCell ref="A64:H64"/>
    <mergeCell ref="A69:H69"/>
    <mergeCell ref="A17:H17"/>
    <mergeCell ref="A1:H1"/>
    <mergeCell ref="A2:H2"/>
    <mergeCell ref="A4:H4"/>
    <mergeCell ref="A10:H10"/>
    <mergeCell ref="A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общее (фбуз)</vt:lpstr>
      <vt:lpstr>модуль 12+</vt:lpstr>
      <vt:lpstr>модуль 12+ с 09.09</vt:lpstr>
      <vt:lpstr>овз12+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СердитоваЮВ</cp:lastModifiedBy>
  <cp:lastPrinted>2024-09-18T07:16:14Z</cp:lastPrinted>
  <dcterms:created xsi:type="dcterms:W3CDTF">2015-06-05T18:19:34Z</dcterms:created>
  <dcterms:modified xsi:type="dcterms:W3CDTF">2024-10-17T07:08:44Z</dcterms:modified>
</cp:coreProperties>
</file>